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da_oar_onedrive_kansas_gov/Documents/DA OAR/Municipal Services/Budget Filings/2025 Budgets/2025 Budget Workbooks (BLANK)/"/>
    </mc:Choice>
  </mc:AlternateContent>
  <xr:revisionPtr revIDLastSave="422" documentId="8_{5B712C9A-2846-4283-BCBA-C4B0680913AF}" xr6:coauthVersionLast="47" xr6:coauthVersionMax="47" xr10:uidLastSave="{34D972A4-39A8-40CF-BA15-EDABC668CFCE}"/>
  <bookViews>
    <workbookView xWindow="-108" yWindow="-108" windowWidth="23256" windowHeight="12576" tabRatio="872" xr2:uid="{00000000-000D-0000-FFFF-FFFF00000000}"/>
  </bookViews>
  <sheets>
    <sheet name="Instructions" sheetId="36" r:id="rId1"/>
    <sheet name="input" sheetId="69" r:id="rId2"/>
    <sheet name="inputMvalloc" sheetId="73" r:id="rId3"/>
    <sheet name="CPA Summary" sheetId="78" r:id="rId4"/>
    <sheet name="Cert 2" sheetId="1" r:id="rId5"/>
    <sheet name="Sheet 1" sheetId="2" r:id="rId6"/>
    <sheet name="Sheet 2" sheetId="4" r:id="rId7"/>
    <sheet name="Sheet 3" sheetId="6" r:id="rId8"/>
    <sheet name="Sheet 4" sheetId="8" r:id="rId9"/>
    <sheet name="Sheet 5" sheetId="10" r:id="rId10"/>
    <sheet name="Sheet 6" sheetId="12" r:id="rId11"/>
    <sheet name="Sheet 7" sheetId="14" r:id="rId12"/>
    <sheet name="Sheet 8" sheetId="16" r:id="rId13"/>
    <sheet name="Sheet 9" sheetId="18" r:id="rId14"/>
    <sheet name="Sheet 10" sheetId="20" r:id="rId15"/>
    <sheet name="Sheet 11" sheetId="22" r:id="rId16"/>
    <sheet name="Sheet 12" sheetId="24" r:id="rId17"/>
    <sheet name="Sheet 13" sheetId="26" r:id="rId18"/>
    <sheet name="Sheet 14" sheetId="28" r:id="rId19"/>
    <sheet name="Sheet 15" sheetId="32" r:id="rId20"/>
    <sheet name="Sheet 16" sheetId="34" r:id="rId21"/>
    <sheet name="Sheet 17" sheetId="37" r:id="rId22"/>
    <sheet name="Sheet 18" sheetId="39" r:id="rId23"/>
    <sheet name="Sheet 19" sheetId="41" r:id="rId24"/>
    <sheet name="Sheet 20" sheetId="43" r:id="rId25"/>
    <sheet name="Sheet 21" sheetId="45" r:id="rId26"/>
    <sheet name="Sheet 22" sheetId="47" r:id="rId27"/>
    <sheet name="Sheet 23" sheetId="49" r:id="rId28"/>
    <sheet name="Sheet 24" sheetId="51" r:id="rId29"/>
    <sheet name="Sheet 25" sheetId="53" r:id="rId30"/>
    <sheet name="Sheet 26" sheetId="55" r:id="rId31"/>
    <sheet name="Sheet 27" sheetId="58" r:id="rId32"/>
    <sheet name="Sheet 28" sheetId="60" r:id="rId33"/>
    <sheet name="Sheet 29" sheetId="62" r:id="rId34"/>
    <sheet name="addtl tax levy" sheetId="66" state="hidden" r:id="rId35"/>
    <sheet name="Addl No Tax Levy" sheetId="65" r:id="rId36"/>
    <sheet name="Addl Non-Budgeted Funds 1" sheetId="70" r:id="rId37"/>
    <sheet name="Addl Non-Budgeted Funds 2" sheetId="71" r:id="rId38"/>
    <sheet name="Hearing Notice 2" sheetId="30" r:id="rId39"/>
    <sheet name="Legend" sheetId="79" r:id="rId40"/>
  </sheets>
  <definedNames>
    <definedName name="_xlnm.Print_Area" localSheetId="4">'Cert 2'!$A$1:$I$47</definedName>
    <definedName name="_xlnm.Print_Area" localSheetId="3">'CPA Summary'!$A$1:$A$45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A5" i="73"/>
  <c r="A78" i="65"/>
  <c r="A31" i="65"/>
  <c r="A35" i="62"/>
  <c r="A35" i="60"/>
  <c r="A35" i="58"/>
  <c r="A35" i="55"/>
  <c r="A35" i="53"/>
  <c r="A35" i="51"/>
  <c r="A35" i="49"/>
  <c r="A35" i="47"/>
  <c r="A35" i="45"/>
  <c r="A35" i="43"/>
  <c r="A35" i="41"/>
  <c r="A35" i="39"/>
  <c r="A35" i="37"/>
  <c r="A35" i="34"/>
  <c r="A35" i="32"/>
  <c r="A35" i="28"/>
  <c r="A35" i="26"/>
  <c r="A35" i="24"/>
  <c r="A35" i="22"/>
  <c r="A35" i="20"/>
  <c r="A35" i="18"/>
  <c r="A35" i="16"/>
  <c r="A35" i="14"/>
  <c r="A35" i="12"/>
  <c r="A35" i="10"/>
  <c r="A35" i="8"/>
  <c r="A35" i="6"/>
  <c r="A35" i="4"/>
  <c r="A35" i="2"/>
  <c r="C10" i="1" l="1"/>
  <c r="B49" i="65" l="1"/>
  <c r="B1" i="65"/>
  <c r="D1" i="65"/>
  <c r="F2" i="71" l="1"/>
  <c r="F2" i="70" l="1"/>
  <c r="H61" i="62" l="1"/>
  <c r="G60" i="62"/>
  <c r="H61" i="60"/>
  <c r="G60" i="60"/>
  <c r="H61" i="58"/>
  <c r="G60" i="58"/>
  <c r="H54" i="55"/>
  <c r="H61" i="55"/>
  <c r="G60" i="55"/>
  <c r="H61" i="53"/>
  <c r="G60" i="53"/>
  <c r="H61" i="51"/>
  <c r="G60" i="51"/>
  <c r="H61" i="49"/>
  <c r="G60" i="49"/>
  <c r="H54" i="47"/>
  <c r="H61" i="47"/>
  <c r="G60" i="47"/>
  <c r="H61" i="45"/>
  <c r="G60" i="45"/>
  <c r="H61" i="43"/>
  <c r="G60" i="43"/>
  <c r="H61" i="41"/>
  <c r="G60" i="41"/>
  <c r="C53" i="41"/>
  <c r="H61" i="39"/>
  <c r="G60" i="39"/>
  <c r="H61" i="37"/>
  <c r="G60" i="37"/>
  <c r="C53" i="37"/>
  <c r="C55" i="37" s="1"/>
  <c r="H61" i="34"/>
  <c r="G60" i="34"/>
  <c r="H61" i="32"/>
  <c r="G60" i="32"/>
  <c r="H61" i="28"/>
  <c r="G60" i="28"/>
  <c r="H61" i="26"/>
  <c r="G60" i="26"/>
  <c r="H61" i="24"/>
  <c r="G60" i="24"/>
  <c r="H61" i="22"/>
  <c r="G60" i="22"/>
  <c r="H61" i="20"/>
  <c r="G60" i="20"/>
  <c r="D57" i="20"/>
  <c r="H61" i="18"/>
  <c r="G60" i="18"/>
  <c r="H61" i="16"/>
  <c r="G60" i="16"/>
  <c r="H61" i="14"/>
  <c r="G60" i="14"/>
  <c r="H61" i="12"/>
  <c r="G60" i="12"/>
  <c r="H61" i="10"/>
  <c r="G60" i="10"/>
  <c r="H61" i="8"/>
  <c r="G60" i="8"/>
  <c r="H61" i="6"/>
  <c r="G60" i="6"/>
  <c r="H54" i="4"/>
  <c r="G54" i="4"/>
  <c r="F54" i="4"/>
  <c r="E54" i="4"/>
  <c r="H61" i="4"/>
  <c r="G60" i="4"/>
  <c r="H61" i="2"/>
  <c r="G60" i="2"/>
  <c r="D57" i="2"/>
  <c r="A1" i="71"/>
  <c r="K1" i="71"/>
  <c r="K7" i="71"/>
  <c r="B17" i="71"/>
  <c r="D17" i="71"/>
  <c r="D18" i="71"/>
  <c r="D29" i="71" s="1"/>
  <c r="D30" i="71" s="1"/>
  <c r="F17" i="71"/>
  <c r="F18" i="71" s="1"/>
  <c r="H17" i="71"/>
  <c r="H18" i="71" s="1"/>
  <c r="H29" i="71" s="1"/>
  <c r="H30" i="71" s="1"/>
  <c r="J17" i="71"/>
  <c r="J18" i="71" s="1"/>
  <c r="J29" i="71" s="1"/>
  <c r="J30" i="71" s="1"/>
  <c r="B28" i="71"/>
  <c r="K28" i="71" s="1"/>
  <c r="D28" i="71"/>
  <c r="F28" i="71"/>
  <c r="H28" i="71"/>
  <c r="J28" i="71"/>
  <c r="A1" i="70"/>
  <c r="K1" i="70"/>
  <c r="K7" i="70"/>
  <c r="B17" i="70"/>
  <c r="B18" i="70" s="1"/>
  <c r="D17" i="70"/>
  <c r="D18" i="70" s="1"/>
  <c r="F17" i="70"/>
  <c r="F18" i="70" s="1"/>
  <c r="F29" i="70"/>
  <c r="F30" i="70" s="1"/>
  <c r="H17" i="70"/>
  <c r="H18" i="70" s="1"/>
  <c r="J17" i="70"/>
  <c r="J18" i="70" s="1"/>
  <c r="J29" i="70"/>
  <c r="J30" i="70"/>
  <c r="B28" i="70"/>
  <c r="D28" i="70"/>
  <c r="F28" i="70"/>
  <c r="H28" i="70"/>
  <c r="J28" i="70"/>
  <c r="B19" i="65"/>
  <c r="B20" i="65" s="1"/>
  <c r="C19" i="65"/>
  <c r="D19" i="65"/>
  <c r="B32" i="65"/>
  <c r="C32" i="65"/>
  <c r="D32" i="65"/>
  <c r="D49" i="65"/>
  <c r="B66" i="65"/>
  <c r="B67" i="65" s="1"/>
  <c r="C66" i="65"/>
  <c r="D66" i="65"/>
  <c r="B79" i="65"/>
  <c r="C79" i="65"/>
  <c r="D79" i="65"/>
  <c r="D1" i="66"/>
  <c r="A29" i="66" s="1"/>
  <c r="B2" i="66"/>
  <c r="B21" i="66"/>
  <c r="B22" i="66" s="1"/>
  <c r="C21" i="66"/>
  <c r="D21" i="66"/>
  <c r="B30" i="66"/>
  <c r="C30" i="66"/>
  <c r="D30" i="66"/>
  <c r="D35" i="66"/>
  <c r="D52" i="66"/>
  <c r="B54" i="66"/>
  <c r="B73" i="66"/>
  <c r="B74" i="66"/>
  <c r="C73" i="66"/>
  <c r="D73" i="66"/>
  <c r="B82" i="66"/>
  <c r="C82" i="66"/>
  <c r="D82" i="66"/>
  <c r="D85" i="66" s="1"/>
  <c r="D87" i="66"/>
  <c r="A1" i="30"/>
  <c r="J1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F1" i="62"/>
  <c r="E42" i="62" s="1"/>
  <c r="C2" i="62"/>
  <c r="C3" i="62"/>
  <c r="D24" i="62"/>
  <c r="D25" i="62" s="1"/>
  <c r="E24" i="62"/>
  <c r="D36" i="62"/>
  <c r="B36" i="30" s="1"/>
  <c r="E36" i="62"/>
  <c r="D36" i="30"/>
  <c r="F36" i="62"/>
  <c r="D38" i="1" s="1"/>
  <c r="F41" i="62"/>
  <c r="C53" i="62"/>
  <c r="C55" i="62" s="1"/>
  <c r="D57" i="62"/>
  <c r="E58" i="62"/>
  <c r="F59" i="62"/>
  <c r="F1" i="60"/>
  <c r="E8" i="60" s="1"/>
  <c r="C2" i="60"/>
  <c r="C3" i="60"/>
  <c r="D24" i="60"/>
  <c r="D25" i="60" s="1"/>
  <c r="D37" i="60" s="1"/>
  <c r="E9" i="60" s="1"/>
  <c r="E24" i="60"/>
  <c r="D36" i="60"/>
  <c r="E36" i="60"/>
  <c r="D35" i="30" s="1"/>
  <c r="F36" i="60"/>
  <c r="G38" i="60" s="1"/>
  <c r="F41" i="60"/>
  <c r="C53" i="60"/>
  <c r="E53" i="60" s="1"/>
  <c r="D57" i="60"/>
  <c r="E58" i="60"/>
  <c r="F59" i="60"/>
  <c r="F1" i="58"/>
  <c r="C52" i="58" s="1"/>
  <c r="C2" i="58"/>
  <c r="C3" i="58"/>
  <c r="D24" i="58"/>
  <c r="D25" i="58" s="1"/>
  <c r="E24" i="58"/>
  <c r="D36" i="58"/>
  <c r="B34" i="30"/>
  <c r="E36" i="58"/>
  <c r="D34" i="30" s="1"/>
  <c r="F36" i="58"/>
  <c r="F39" i="58" s="1"/>
  <c r="G38" i="58"/>
  <c r="F41" i="58"/>
  <c r="C53" i="58"/>
  <c r="C55" i="58"/>
  <c r="F67" i="58" s="1"/>
  <c r="H54" i="58"/>
  <c r="D57" i="58"/>
  <c r="E58" i="58"/>
  <c r="F59" i="58"/>
  <c r="F1" i="55"/>
  <c r="C52" i="55" s="1"/>
  <c r="C2" i="55"/>
  <c r="C3" i="55"/>
  <c r="D24" i="55"/>
  <c r="D25" i="55" s="1"/>
  <c r="E24" i="55"/>
  <c r="D36" i="55"/>
  <c r="B33" i="30" s="1"/>
  <c r="E36" i="55"/>
  <c r="D33" i="30" s="1"/>
  <c r="F36" i="55"/>
  <c r="G38" i="55" s="1"/>
  <c r="F41" i="55"/>
  <c r="C53" i="55"/>
  <c r="H53" i="55" s="1"/>
  <c r="D57" i="55"/>
  <c r="E58" i="55"/>
  <c r="F59" i="55"/>
  <c r="F1" i="53"/>
  <c r="E42" i="53" s="1"/>
  <c r="C2" i="53"/>
  <c r="C3" i="53"/>
  <c r="D24" i="53"/>
  <c r="D25" i="53" s="1"/>
  <c r="E24" i="53"/>
  <c r="D36" i="53"/>
  <c r="B32" i="30" s="1"/>
  <c r="E36" i="53"/>
  <c r="D32" i="30" s="1"/>
  <c r="F36" i="53"/>
  <c r="G38" i="53" s="1"/>
  <c r="F41" i="53"/>
  <c r="C53" i="53"/>
  <c r="C55" i="53" s="1"/>
  <c r="D57" i="53"/>
  <c r="E58" i="53"/>
  <c r="F59" i="53"/>
  <c r="F1" i="51"/>
  <c r="F8" i="51" s="1"/>
  <c r="C2" i="51"/>
  <c r="C3" i="51"/>
  <c r="D24" i="51"/>
  <c r="D25" i="51"/>
  <c r="E24" i="51"/>
  <c r="D36" i="51"/>
  <c r="B31" i="30" s="1"/>
  <c r="E36" i="51"/>
  <c r="D31" i="30" s="1"/>
  <c r="F36" i="51"/>
  <c r="D33" i="1" s="1"/>
  <c r="G38" i="51"/>
  <c r="F41" i="51"/>
  <c r="C53" i="51"/>
  <c r="F53" i="51" s="1"/>
  <c r="F14" i="51" s="1"/>
  <c r="D57" i="51"/>
  <c r="E58" i="51"/>
  <c r="F59" i="51"/>
  <c r="F1" i="49"/>
  <c r="D8" i="49" s="1"/>
  <c r="C2" i="49"/>
  <c r="C3" i="49"/>
  <c r="D24" i="49"/>
  <c r="D25" i="49"/>
  <c r="E24" i="49"/>
  <c r="D36" i="49"/>
  <c r="B30" i="30" s="1"/>
  <c r="E36" i="49"/>
  <c r="D30" i="30" s="1"/>
  <c r="F36" i="49"/>
  <c r="G38" i="49" s="1"/>
  <c r="F41" i="49"/>
  <c r="C53" i="49"/>
  <c r="F53" i="49" s="1"/>
  <c r="F14" i="49" s="1"/>
  <c r="C55" i="49"/>
  <c r="G68" i="49" s="1"/>
  <c r="H54" i="49"/>
  <c r="D57" i="49"/>
  <c r="E58" i="49"/>
  <c r="F59" i="49"/>
  <c r="F1" i="47"/>
  <c r="C2" i="47"/>
  <c r="C3" i="47"/>
  <c r="D24" i="47"/>
  <c r="D25" i="47" s="1"/>
  <c r="E24" i="47"/>
  <c r="D36" i="47"/>
  <c r="B29" i="30"/>
  <c r="E36" i="47"/>
  <c r="F36" i="47"/>
  <c r="F39" i="47" s="1"/>
  <c r="F41" i="47"/>
  <c r="C53" i="47"/>
  <c r="C55" i="47" s="1"/>
  <c r="E66" i="47" s="1"/>
  <c r="D57" i="47"/>
  <c r="E58" i="47"/>
  <c r="F59" i="47"/>
  <c r="F1" i="45"/>
  <c r="C52" i="45" s="1"/>
  <c r="C2" i="45"/>
  <c r="C3" i="45"/>
  <c r="D24" i="45"/>
  <c r="D25" i="45" s="1"/>
  <c r="E24" i="45"/>
  <c r="D36" i="45"/>
  <c r="B28" i="30"/>
  <c r="E36" i="45"/>
  <c r="D28" i="30" s="1"/>
  <c r="F36" i="45"/>
  <c r="G38" i="45" s="1"/>
  <c r="F41" i="45"/>
  <c r="C53" i="45"/>
  <c r="C55" i="45" s="1"/>
  <c r="F67" i="45" s="1"/>
  <c r="D57" i="45"/>
  <c r="E58" i="45"/>
  <c r="F59" i="45"/>
  <c r="F1" i="43"/>
  <c r="C2" i="43"/>
  <c r="C3" i="43"/>
  <c r="D24" i="43"/>
  <c r="D25" i="43"/>
  <c r="E24" i="43"/>
  <c r="D36" i="43"/>
  <c r="B27" i="30" s="1"/>
  <c r="E36" i="43"/>
  <c r="D27" i="30" s="1"/>
  <c r="F36" i="43"/>
  <c r="D29" i="1" s="1"/>
  <c r="F41" i="43"/>
  <c r="C53" i="43"/>
  <c r="C55" i="43" s="1"/>
  <c r="D57" i="43"/>
  <c r="E58" i="43"/>
  <c r="F59" i="43"/>
  <c r="F1" i="41"/>
  <c r="C2" i="41"/>
  <c r="C3" i="41"/>
  <c r="D24" i="41"/>
  <c r="D25" i="41" s="1"/>
  <c r="E24" i="41"/>
  <c r="D36" i="41"/>
  <c r="B26" i="30" s="1"/>
  <c r="E36" i="41"/>
  <c r="D26" i="30" s="1"/>
  <c r="F36" i="41"/>
  <c r="G38" i="41" s="1"/>
  <c r="F39" i="41"/>
  <c r="F41" i="41"/>
  <c r="D57" i="41"/>
  <c r="E58" i="41"/>
  <c r="F59" i="41"/>
  <c r="F1" i="39"/>
  <c r="F8" i="39" s="1"/>
  <c r="C2" i="39"/>
  <c r="C3" i="39"/>
  <c r="D24" i="39"/>
  <c r="D25" i="39" s="1"/>
  <c r="E24" i="39"/>
  <c r="D36" i="39"/>
  <c r="B25" i="30" s="1"/>
  <c r="E36" i="39"/>
  <c r="D25" i="30" s="1"/>
  <c r="F36" i="39"/>
  <c r="F41" i="39"/>
  <c r="C53" i="39"/>
  <c r="D53" i="39" s="1"/>
  <c r="G54" i="39"/>
  <c r="D57" i="39"/>
  <c r="E58" i="39"/>
  <c r="F59" i="39"/>
  <c r="F1" i="37"/>
  <c r="D50" i="37" s="1"/>
  <c r="C2" i="37"/>
  <c r="C3" i="37"/>
  <c r="D24" i="37"/>
  <c r="D25" i="37" s="1"/>
  <c r="E24" i="37"/>
  <c r="D36" i="37"/>
  <c r="B24" i="30"/>
  <c r="E36" i="37"/>
  <c r="D24" i="30" s="1"/>
  <c r="F36" i="37"/>
  <c r="F39" i="37" s="1"/>
  <c r="F41" i="37"/>
  <c r="D57" i="37"/>
  <c r="E58" i="37"/>
  <c r="F59" i="37"/>
  <c r="F1" i="34"/>
  <c r="D50" i="34" s="1"/>
  <c r="C2" i="34"/>
  <c r="C3" i="34"/>
  <c r="D24" i="34"/>
  <c r="D25" i="34" s="1"/>
  <c r="E24" i="34"/>
  <c r="D36" i="34"/>
  <c r="B23" i="30"/>
  <c r="E36" i="34"/>
  <c r="D23" i="30" s="1"/>
  <c r="F36" i="34"/>
  <c r="F39" i="34" s="1"/>
  <c r="F41" i="34"/>
  <c r="C53" i="34"/>
  <c r="E53" i="34" s="1"/>
  <c r="D57" i="34"/>
  <c r="E58" i="34"/>
  <c r="F59" i="34"/>
  <c r="F1" i="32"/>
  <c r="E42" i="32" s="1"/>
  <c r="C2" i="32"/>
  <c r="C3" i="32"/>
  <c r="D24" i="32"/>
  <c r="D25" i="32" s="1"/>
  <c r="E24" i="32"/>
  <c r="D36" i="32"/>
  <c r="B22" i="30" s="1"/>
  <c r="E36" i="32"/>
  <c r="D22" i="30" s="1"/>
  <c r="F36" i="32"/>
  <c r="F39" i="32" s="1"/>
  <c r="F41" i="32"/>
  <c r="C53" i="32"/>
  <c r="H53" i="32" s="1"/>
  <c r="H54" i="32"/>
  <c r="H55" i="32" s="1"/>
  <c r="D57" i="32"/>
  <c r="E58" i="32"/>
  <c r="F59" i="32"/>
  <c r="F1" i="28"/>
  <c r="D8" i="28" s="1"/>
  <c r="C2" i="28"/>
  <c r="C3" i="28"/>
  <c r="D24" i="28"/>
  <c r="D25" i="28" s="1"/>
  <c r="E24" i="28"/>
  <c r="D36" i="28"/>
  <c r="B21" i="30" s="1"/>
  <c r="E36" i="28"/>
  <c r="D21" i="30" s="1"/>
  <c r="F36" i="28"/>
  <c r="G38" i="28" s="1"/>
  <c r="F41" i="28"/>
  <c r="C53" i="28"/>
  <c r="D57" i="28"/>
  <c r="E58" i="28"/>
  <c r="F59" i="28"/>
  <c r="F1" i="26"/>
  <c r="E8" i="26" s="1"/>
  <c r="C2" i="26"/>
  <c r="C3" i="26"/>
  <c r="D24" i="26"/>
  <c r="D25" i="26"/>
  <c r="E24" i="26"/>
  <c r="D36" i="26"/>
  <c r="B20" i="30" s="1"/>
  <c r="E36" i="26"/>
  <c r="D20" i="30" s="1"/>
  <c r="F36" i="26"/>
  <c r="F39" i="26" s="1"/>
  <c r="F41" i="26"/>
  <c r="C53" i="26"/>
  <c r="F53" i="26" s="1"/>
  <c r="D57" i="26"/>
  <c r="E58" i="26"/>
  <c r="F59" i="26"/>
  <c r="F1" i="24"/>
  <c r="C2" i="24"/>
  <c r="C3" i="24"/>
  <c r="D24" i="24"/>
  <c r="D25" i="24" s="1"/>
  <c r="E24" i="24"/>
  <c r="D36" i="24"/>
  <c r="B19" i="30" s="1"/>
  <c r="E36" i="24"/>
  <c r="D19" i="30" s="1"/>
  <c r="F36" i="24"/>
  <c r="F41" i="24"/>
  <c r="C53" i="24"/>
  <c r="H53" i="24" s="1"/>
  <c r="H54" i="24"/>
  <c r="D57" i="24"/>
  <c r="E58" i="24"/>
  <c r="F59" i="24"/>
  <c r="F1" i="22"/>
  <c r="D8" i="22" s="1"/>
  <c r="C2" i="22"/>
  <c r="C3" i="22"/>
  <c r="D24" i="22"/>
  <c r="D25" i="22" s="1"/>
  <c r="D37" i="22" s="1"/>
  <c r="E9" i="22" s="1"/>
  <c r="E24" i="22"/>
  <c r="D36" i="22"/>
  <c r="B18" i="30" s="1"/>
  <c r="E36" i="22"/>
  <c r="D18" i="30" s="1"/>
  <c r="F36" i="22"/>
  <c r="F39" i="22" s="1"/>
  <c r="D20" i="1"/>
  <c r="F41" i="22"/>
  <c r="C53" i="22"/>
  <c r="H53" i="22" s="1"/>
  <c r="H54" i="22"/>
  <c r="D57" i="22"/>
  <c r="E58" i="22"/>
  <c r="F59" i="22"/>
  <c r="F1" i="20"/>
  <c r="D50" i="20" s="1"/>
  <c r="C2" i="20"/>
  <c r="C3" i="20"/>
  <c r="D24" i="20"/>
  <c r="D25" i="20" s="1"/>
  <c r="E24" i="20"/>
  <c r="D36" i="20"/>
  <c r="B17" i="30" s="1"/>
  <c r="E36" i="20"/>
  <c r="D17" i="30" s="1"/>
  <c r="F36" i="20"/>
  <c r="F39" i="20" s="1"/>
  <c r="F41" i="20"/>
  <c r="C53" i="20"/>
  <c r="E58" i="20"/>
  <c r="F59" i="20"/>
  <c r="F1" i="18"/>
  <c r="D8" i="18" s="1"/>
  <c r="C2" i="18"/>
  <c r="C3" i="18"/>
  <c r="D24" i="18"/>
  <c r="D25" i="18"/>
  <c r="E24" i="18"/>
  <c r="D36" i="18"/>
  <c r="B16" i="30" s="1"/>
  <c r="E36" i="18"/>
  <c r="D16" i="30" s="1"/>
  <c r="F36" i="18"/>
  <c r="F39" i="18" s="1"/>
  <c r="F16" i="30"/>
  <c r="F41" i="18"/>
  <c r="C53" i="18"/>
  <c r="C55" i="18" s="1"/>
  <c r="D57" i="18"/>
  <c r="E58" i="18"/>
  <c r="F59" i="18"/>
  <c r="F1" i="16"/>
  <c r="C52" i="16" s="1"/>
  <c r="C2" i="16"/>
  <c r="C3" i="16"/>
  <c r="D24" i="16"/>
  <c r="D25" i="16" s="1"/>
  <c r="E24" i="16"/>
  <c r="D36" i="16"/>
  <c r="B15" i="30" s="1"/>
  <c r="E36" i="16"/>
  <c r="D15" i="30" s="1"/>
  <c r="F36" i="16"/>
  <c r="D17" i="1" s="1"/>
  <c r="F41" i="16"/>
  <c r="C53" i="16"/>
  <c r="D53" i="16" s="1"/>
  <c r="D57" i="16"/>
  <c r="E58" i="16"/>
  <c r="F59" i="16"/>
  <c r="F1" i="14"/>
  <c r="F8" i="14" s="1"/>
  <c r="C2" i="14"/>
  <c r="C3" i="14"/>
  <c r="D24" i="14"/>
  <c r="D25" i="14" s="1"/>
  <c r="E24" i="14"/>
  <c r="D36" i="14"/>
  <c r="B14" i="30" s="1"/>
  <c r="E36" i="14"/>
  <c r="D14" i="30"/>
  <c r="F36" i="14"/>
  <c r="F14" i="30" s="1"/>
  <c r="F41" i="14"/>
  <c r="C53" i="14"/>
  <c r="H53" i="14" s="1"/>
  <c r="F16" i="14" s="1"/>
  <c r="D57" i="14"/>
  <c r="E58" i="14"/>
  <c r="F59" i="14"/>
  <c r="F1" i="12"/>
  <c r="F8" i="12" s="1"/>
  <c r="C2" i="12"/>
  <c r="C3" i="12"/>
  <c r="D24" i="12"/>
  <c r="D25" i="12" s="1"/>
  <c r="D37" i="12" s="1"/>
  <c r="E9" i="12" s="1"/>
  <c r="E24" i="12"/>
  <c r="D36" i="12"/>
  <c r="B13" i="30" s="1"/>
  <c r="E36" i="12"/>
  <c r="D13" i="30" s="1"/>
  <c r="F36" i="12"/>
  <c r="G38" i="12" s="1"/>
  <c r="F41" i="12"/>
  <c r="C53" i="12"/>
  <c r="C55" i="12" s="1"/>
  <c r="D57" i="12"/>
  <c r="E58" i="12"/>
  <c r="F59" i="12"/>
  <c r="F1" i="10"/>
  <c r="D50" i="10" s="1"/>
  <c r="C2" i="10"/>
  <c r="C3" i="10"/>
  <c r="D24" i="10"/>
  <c r="D25" i="10" s="1"/>
  <c r="D37" i="10" s="1"/>
  <c r="E9" i="10" s="1"/>
  <c r="E25" i="10" s="1"/>
  <c r="E24" i="10"/>
  <c r="D36" i="10"/>
  <c r="B12" i="30"/>
  <c r="E36" i="10"/>
  <c r="D12" i="30"/>
  <c r="F36" i="10"/>
  <c r="G38" i="10" s="1"/>
  <c r="F41" i="10"/>
  <c r="C53" i="10"/>
  <c r="F53" i="10" s="1"/>
  <c r="C55" i="10"/>
  <c r="D65" i="10" s="1"/>
  <c r="D57" i="10"/>
  <c r="E58" i="10"/>
  <c r="F59" i="10"/>
  <c r="F1" i="8"/>
  <c r="D50" i="8" s="1"/>
  <c r="C2" i="8"/>
  <c r="C3" i="8"/>
  <c r="D24" i="8"/>
  <c r="D25" i="8" s="1"/>
  <c r="D37" i="8" s="1"/>
  <c r="E9" i="8" s="1"/>
  <c r="E25" i="8" s="1"/>
  <c r="E37" i="8" s="1"/>
  <c r="F9" i="8" s="1"/>
  <c r="E24" i="8"/>
  <c r="D36" i="8"/>
  <c r="B11" i="30" s="1"/>
  <c r="E36" i="8"/>
  <c r="D11" i="30" s="1"/>
  <c r="F36" i="8"/>
  <c r="D13" i="1" s="1"/>
  <c r="F41" i="8"/>
  <c r="C53" i="8"/>
  <c r="G53" i="8" s="1"/>
  <c r="D57" i="8"/>
  <c r="E58" i="8"/>
  <c r="F59" i="8"/>
  <c r="F1" i="6"/>
  <c r="D50" i="6" s="1"/>
  <c r="C2" i="6"/>
  <c r="C3" i="6"/>
  <c r="D24" i="6"/>
  <c r="D25" i="6" s="1"/>
  <c r="E24" i="6"/>
  <c r="D36" i="6"/>
  <c r="B10" i="30"/>
  <c r="E36" i="6"/>
  <c r="D10" i="30" s="1"/>
  <c r="F36" i="6"/>
  <c r="F10" i="30" s="1"/>
  <c r="F41" i="6"/>
  <c r="C53" i="6"/>
  <c r="H54" i="6"/>
  <c r="D57" i="6"/>
  <c r="E58" i="6"/>
  <c r="F59" i="6"/>
  <c r="F1" i="4"/>
  <c r="E8" i="4" s="1"/>
  <c r="C2" i="4"/>
  <c r="C3" i="4"/>
  <c r="D24" i="4"/>
  <c r="D25" i="4" s="1"/>
  <c r="E24" i="4"/>
  <c r="D36" i="4"/>
  <c r="E36" i="4"/>
  <c r="F36" i="4"/>
  <c r="F9" i="30" s="1"/>
  <c r="F41" i="4"/>
  <c r="C53" i="4"/>
  <c r="D57" i="4"/>
  <c r="E58" i="4"/>
  <c r="F59" i="4"/>
  <c r="F1" i="2"/>
  <c r="C2" i="2"/>
  <c r="C3" i="2"/>
  <c r="D24" i="2"/>
  <c r="D25" i="2" s="1"/>
  <c r="E24" i="2"/>
  <c r="D36" i="2"/>
  <c r="B8" i="30" s="1"/>
  <c r="E36" i="2"/>
  <c r="D8" i="30" s="1"/>
  <c r="F36" i="2"/>
  <c r="F41" i="2"/>
  <c r="C53" i="2"/>
  <c r="D54" i="2"/>
  <c r="E58" i="2"/>
  <c r="F59" i="2"/>
  <c r="A1" i="1"/>
  <c r="I1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D31" i="1"/>
  <c r="C32" i="1"/>
  <c r="C33" i="1"/>
  <c r="C34" i="1"/>
  <c r="C35" i="1"/>
  <c r="C36" i="1"/>
  <c r="C37" i="1"/>
  <c r="C38" i="1"/>
  <c r="G36" i="1"/>
  <c r="G28" i="1"/>
  <c r="G32" i="1"/>
  <c r="G33" i="1"/>
  <c r="G19" i="1"/>
  <c r="G18" i="1"/>
  <c r="G22" i="1"/>
  <c r="G21" i="1"/>
  <c r="G23" i="1"/>
  <c r="G27" i="1"/>
  <c r="G20" i="1"/>
  <c r="G26" i="1"/>
  <c r="G12" i="1"/>
  <c r="G15" i="1"/>
  <c r="G14" i="1"/>
  <c r="G11" i="1"/>
  <c r="G16" i="1"/>
  <c r="G13" i="1"/>
  <c r="G38" i="1"/>
  <c r="G29" i="1"/>
  <c r="G30" i="1"/>
  <c r="G31" i="1"/>
  <c r="G34" i="1"/>
  <c r="G37" i="1"/>
  <c r="G35" i="1"/>
  <c r="G25" i="1"/>
  <c r="G24" i="1"/>
  <c r="G17" i="1"/>
  <c r="B18" i="71"/>
  <c r="B29" i="71"/>
  <c r="B30" i="71" s="1"/>
  <c r="F11" i="30"/>
  <c r="F39" i="8"/>
  <c r="D22" i="1"/>
  <c r="G38" i="18"/>
  <c r="D29" i="70"/>
  <c r="D30" i="70" s="1"/>
  <c r="B29" i="70"/>
  <c r="B30" i="70" s="1"/>
  <c r="D26" i="1"/>
  <c r="D15" i="1"/>
  <c r="H54" i="12"/>
  <c r="G54" i="12"/>
  <c r="G54" i="10"/>
  <c r="H69" i="10"/>
  <c r="H54" i="10"/>
  <c r="H53" i="10"/>
  <c r="G54" i="6"/>
  <c r="D8" i="6"/>
  <c r="E54" i="2"/>
  <c r="D50" i="24"/>
  <c r="F54" i="6"/>
  <c r="E54" i="16"/>
  <c r="D54" i="16"/>
  <c r="E54" i="12"/>
  <c r="F54" i="12"/>
  <c r="D54" i="12"/>
  <c r="F54" i="10"/>
  <c r="E54" i="10"/>
  <c r="D53" i="10"/>
  <c r="F12" i="10" s="1"/>
  <c r="D54" i="10"/>
  <c r="E54" i="6"/>
  <c r="D53" i="6"/>
  <c r="D54" i="6"/>
  <c r="G54" i="2"/>
  <c r="H54" i="2"/>
  <c r="F54" i="2"/>
  <c r="D54" i="4"/>
  <c r="G54" i="16"/>
  <c r="F54" i="16"/>
  <c r="H54" i="16"/>
  <c r="E53" i="14"/>
  <c r="E54" i="14"/>
  <c r="F54" i="14"/>
  <c r="G54" i="14"/>
  <c r="G53" i="14"/>
  <c r="H54" i="14"/>
  <c r="D54" i="14"/>
  <c r="G54" i="8"/>
  <c r="H54" i="8"/>
  <c r="F54" i="8"/>
  <c r="E54" i="8"/>
  <c r="D54" i="8"/>
  <c r="H54" i="37"/>
  <c r="E42" i="34"/>
  <c r="D24" i="1"/>
  <c r="H54" i="28"/>
  <c r="G54" i="28"/>
  <c r="G54" i="26"/>
  <c r="H54" i="26"/>
  <c r="F20" i="30"/>
  <c r="G54" i="24"/>
  <c r="D8" i="24"/>
  <c r="F54" i="18"/>
  <c r="G54" i="37"/>
  <c r="D53" i="37"/>
  <c r="F12" i="37" s="1"/>
  <c r="D54" i="37"/>
  <c r="D55" i="37" s="1"/>
  <c r="E54" i="32"/>
  <c r="F54" i="32"/>
  <c r="G54" i="32"/>
  <c r="D54" i="32"/>
  <c r="G53" i="28"/>
  <c r="F54" i="26"/>
  <c r="E54" i="26"/>
  <c r="D54" i="26"/>
  <c r="F54" i="24"/>
  <c r="E54" i="24"/>
  <c r="D54" i="24"/>
  <c r="E54" i="22"/>
  <c r="G54" i="22"/>
  <c r="F54" i="22"/>
  <c r="D54" i="22"/>
  <c r="H54" i="18"/>
  <c r="G54" i="18"/>
  <c r="E54" i="18"/>
  <c r="D54" i="18"/>
  <c r="F54" i="37"/>
  <c r="E54" i="37"/>
  <c r="E54" i="34"/>
  <c r="F54" i="34"/>
  <c r="G54" i="34"/>
  <c r="H54" i="34"/>
  <c r="D54" i="34"/>
  <c r="E53" i="28"/>
  <c r="F13" i="28" s="1"/>
  <c r="E54" i="28"/>
  <c r="F53" i="28"/>
  <c r="F14" i="28" s="1"/>
  <c r="F54" i="28"/>
  <c r="D54" i="28"/>
  <c r="F54" i="20"/>
  <c r="E54" i="20"/>
  <c r="G54" i="20"/>
  <c r="H54" i="20"/>
  <c r="D54" i="20"/>
  <c r="H54" i="39"/>
  <c r="G53" i="39"/>
  <c r="H53" i="39"/>
  <c r="D54" i="39"/>
  <c r="D55" i="39" s="1"/>
  <c r="F53" i="39"/>
  <c r="F14" i="39" s="1"/>
  <c r="F54" i="39"/>
  <c r="E54" i="39"/>
  <c r="F12" i="39"/>
  <c r="F54" i="43"/>
  <c r="H54" i="43"/>
  <c r="G54" i="43"/>
  <c r="D54" i="41"/>
  <c r="E54" i="43"/>
  <c r="D54" i="43"/>
  <c r="E53" i="41"/>
  <c r="F13" i="41" s="1"/>
  <c r="E54" i="41"/>
  <c r="H54" i="41"/>
  <c r="G54" i="41"/>
  <c r="F54" i="41"/>
  <c r="H53" i="58"/>
  <c r="F16" i="58" s="1"/>
  <c r="G54" i="55"/>
  <c r="H54" i="51"/>
  <c r="H53" i="51"/>
  <c r="F16" i="51" s="1"/>
  <c r="D32" i="1"/>
  <c r="G54" i="49"/>
  <c r="G53" i="49"/>
  <c r="F15" i="49" s="1"/>
  <c r="H53" i="49"/>
  <c r="F16" i="49" s="1"/>
  <c r="F67" i="49"/>
  <c r="G54" i="47"/>
  <c r="D54" i="47"/>
  <c r="D54" i="45"/>
  <c r="E54" i="45"/>
  <c r="H54" i="45"/>
  <c r="F54" i="45"/>
  <c r="E54" i="60"/>
  <c r="F54" i="60"/>
  <c r="D54" i="60"/>
  <c r="E53" i="58"/>
  <c r="E54" i="58"/>
  <c r="F53" i="58"/>
  <c r="F14" i="58" s="1"/>
  <c r="F54" i="58"/>
  <c r="G54" i="58"/>
  <c r="G53" i="58"/>
  <c r="F15" i="58" s="1"/>
  <c r="D53" i="58"/>
  <c r="F12" i="58" s="1"/>
  <c r="D54" i="58"/>
  <c r="F53" i="55"/>
  <c r="F54" i="55"/>
  <c r="E54" i="55"/>
  <c r="D54" i="55"/>
  <c r="H54" i="53"/>
  <c r="E54" i="53"/>
  <c r="F54" i="53"/>
  <c r="G54" i="53"/>
  <c r="D54" i="53"/>
  <c r="F54" i="51"/>
  <c r="E54" i="51"/>
  <c r="G54" i="51"/>
  <c r="D53" i="51"/>
  <c r="F12" i="51" s="1"/>
  <c r="D54" i="51"/>
  <c r="F54" i="49"/>
  <c r="E53" i="49"/>
  <c r="F13" i="49" s="1"/>
  <c r="E54" i="49"/>
  <c r="D53" i="49"/>
  <c r="F12" i="49" s="1"/>
  <c r="D54" i="49"/>
  <c r="F54" i="47"/>
  <c r="E54" i="47"/>
  <c r="G54" i="45"/>
  <c r="G54" i="60"/>
  <c r="H54" i="60"/>
  <c r="F16" i="32"/>
  <c r="E53" i="20"/>
  <c r="F13" i="20" s="1"/>
  <c r="C55" i="20"/>
  <c r="F67" i="20" s="1"/>
  <c r="F53" i="8"/>
  <c r="F53" i="16"/>
  <c r="F14" i="16" s="1"/>
  <c r="C55" i="16"/>
  <c r="F67" i="16" s="1"/>
  <c r="C55" i="39"/>
  <c r="E66" i="39" s="1"/>
  <c r="E53" i="39"/>
  <c r="F13" i="39" s="1"/>
  <c r="H53" i="60"/>
  <c r="F16" i="60" s="1"/>
  <c r="F53" i="20"/>
  <c r="F55" i="20" s="1"/>
  <c r="C55" i="41"/>
  <c r="G53" i="41"/>
  <c r="F15" i="41" s="1"/>
  <c r="D53" i="41"/>
  <c r="F12" i="41" s="1"/>
  <c r="H53" i="41"/>
  <c r="H55" i="41" s="1"/>
  <c r="F53" i="41"/>
  <c r="H54" i="62"/>
  <c r="G54" i="62"/>
  <c r="D54" i="62"/>
  <c r="E53" i="62"/>
  <c r="E54" i="62"/>
  <c r="F53" i="62"/>
  <c r="F54" i="62"/>
  <c r="E42" i="47"/>
  <c r="C52" i="47"/>
  <c r="E42" i="43"/>
  <c r="E42" i="16"/>
  <c r="D50" i="47"/>
  <c r="E8" i="47"/>
  <c r="C52" i="62"/>
  <c r="C52" i="24"/>
  <c r="E8" i="18"/>
  <c r="D8" i="34"/>
  <c r="F8" i="18"/>
  <c r="E8" i="34"/>
  <c r="C52" i="4"/>
  <c r="F8" i="62"/>
  <c r="D50" i="62"/>
  <c r="D50" i="51"/>
  <c r="D8" i="62"/>
  <c r="E8" i="62"/>
  <c r="E84" i="66"/>
  <c r="F31" i="30"/>
  <c r="C52" i="32"/>
  <c r="D50" i="32"/>
  <c r="D11" i="1"/>
  <c r="G38" i="4"/>
  <c r="B31" i="66"/>
  <c r="C9" i="66"/>
  <c r="C22" i="66" s="1"/>
  <c r="C31" i="66" s="1"/>
  <c r="D9" i="66" s="1"/>
  <c r="D22" i="66" s="1"/>
  <c r="B83" i="66"/>
  <c r="C61" i="66" s="1"/>
  <c r="F8" i="32"/>
  <c r="D50" i="14"/>
  <c r="D5" i="30"/>
  <c r="B5" i="30"/>
  <c r="F5" i="30"/>
  <c r="E8" i="14"/>
  <c r="F67" i="41"/>
  <c r="D34" i="1"/>
  <c r="F21" i="30"/>
  <c r="F39" i="28"/>
  <c r="D23" i="1"/>
  <c r="E32" i="66"/>
  <c r="D33" i="66"/>
  <c r="D8" i="32"/>
  <c r="D8" i="20"/>
  <c r="E42" i="24"/>
  <c r="D8" i="55"/>
  <c r="E42" i="4"/>
  <c r="F8" i="4"/>
  <c r="G38" i="26" l="1"/>
  <c r="C52" i="53"/>
  <c r="H53" i="18"/>
  <c r="F32" i="30"/>
  <c r="E25" i="60"/>
  <c r="E37" i="60" s="1"/>
  <c r="F9" i="60" s="1"/>
  <c r="D37" i="20"/>
  <c r="E9" i="20" s="1"/>
  <c r="H53" i="26"/>
  <c r="F16" i="26" s="1"/>
  <c r="D53" i="62"/>
  <c r="F12" i="62" s="1"/>
  <c r="D28" i="1"/>
  <c r="D37" i="18"/>
  <c r="E9" i="18" s="1"/>
  <c r="F8" i="16"/>
  <c r="G55" i="58"/>
  <c r="D37" i="47"/>
  <c r="E9" i="47" s="1"/>
  <c r="E25" i="47" s="1"/>
  <c r="E37" i="47" s="1"/>
  <c r="F9" i="47" s="1"/>
  <c r="G38" i="20"/>
  <c r="D37" i="62"/>
  <c r="E9" i="62" s="1"/>
  <c r="E25" i="62" s="1"/>
  <c r="E37" i="62" s="1"/>
  <c r="F9" i="62" s="1"/>
  <c r="F39" i="43"/>
  <c r="D53" i="55"/>
  <c r="F12" i="55" s="1"/>
  <c r="D19" i="1"/>
  <c r="D30" i="1"/>
  <c r="F28" i="30"/>
  <c r="D8" i="16"/>
  <c r="D37" i="14"/>
  <c r="E9" i="14" s="1"/>
  <c r="E25" i="14" s="1"/>
  <c r="E37" i="14" s="1"/>
  <c r="F9" i="14" s="1"/>
  <c r="G53" i="62"/>
  <c r="F15" i="62" s="1"/>
  <c r="F34" i="30"/>
  <c r="F17" i="30"/>
  <c r="F39" i="53"/>
  <c r="G38" i="32"/>
  <c r="E8" i="53"/>
  <c r="F26" i="30"/>
  <c r="G53" i="55"/>
  <c r="F15" i="55" s="1"/>
  <c r="F18" i="30"/>
  <c r="F39" i="45"/>
  <c r="G38" i="47"/>
  <c r="D37" i="16"/>
  <c r="E9" i="16" s="1"/>
  <c r="E25" i="16" s="1"/>
  <c r="D37" i="39"/>
  <c r="E9" i="39" s="1"/>
  <c r="E25" i="39" s="1"/>
  <c r="E37" i="39" s="1"/>
  <c r="F9" i="39" s="1"/>
  <c r="D37" i="53"/>
  <c r="E9" i="53" s="1"/>
  <c r="D37" i="37"/>
  <c r="E9" i="37" s="1"/>
  <c r="E25" i="37" s="1"/>
  <c r="E37" i="37" s="1"/>
  <c r="F9" i="37" s="1"/>
  <c r="D37" i="51"/>
  <c r="E9" i="51" s="1"/>
  <c r="E25" i="51" s="1"/>
  <c r="E8" i="16"/>
  <c r="F53" i="18"/>
  <c r="D50" i="39"/>
  <c r="D36" i="1"/>
  <c r="D37" i="34"/>
  <c r="E9" i="34" s="1"/>
  <c r="E25" i="34" s="1"/>
  <c r="E37" i="34" s="1"/>
  <c r="F9" i="34" s="1"/>
  <c r="D37" i="55"/>
  <c r="E9" i="55" s="1"/>
  <c r="E25" i="55" s="1"/>
  <c r="E37" i="55" s="1"/>
  <c r="F9" i="55" s="1"/>
  <c r="D53" i="18"/>
  <c r="H53" i="62"/>
  <c r="F16" i="62" s="1"/>
  <c r="H55" i="22"/>
  <c r="F8" i="43"/>
  <c r="G53" i="34"/>
  <c r="F15" i="34" s="1"/>
  <c r="D37" i="41"/>
  <c r="E9" i="41" s="1"/>
  <c r="E42" i="39"/>
  <c r="D50" i="53"/>
  <c r="G38" i="22"/>
  <c r="E53" i="55"/>
  <c r="F13" i="55" s="1"/>
  <c r="E25" i="22"/>
  <c r="E37" i="22" s="1"/>
  <c r="F9" i="22" s="1"/>
  <c r="G38" i="43"/>
  <c r="D37" i="45"/>
  <c r="E9" i="45" s="1"/>
  <c r="E25" i="45" s="1"/>
  <c r="E37" i="45" s="1"/>
  <c r="F9" i="45" s="1"/>
  <c r="E25" i="12"/>
  <c r="E37" i="12" s="1"/>
  <c r="F9" i="12" s="1"/>
  <c r="E53" i="10"/>
  <c r="F13" i="10" s="1"/>
  <c r="G53" i="10"/>
  <c r="F15" i="10" s="1"/>
  <c r="F12" i="30"/>
  <c r="G68" i="10"/>
  <c r="E37" i="10"/>
  <c r="F9" i="10" s="1"/>
  <c r="F67" i="10"/>
  <c r="C52" i="6"/>
  <c r="E8" i="6"/>
  <c r="D37" i="6"/>
  <c r="E9" i="6" s="1"/>
  <c r="E25" i="6" s="1"/>
  <c r="E42" i="12"/>
  <c r="E42" i="6"/>
  <c r="D50" i="60"/>
  <c r="D8" i="45"/>
  <c r="D50" i="55"/>
  <c r="E42" i="55"/>
  <c r="F8" i="34"/>
  <c r="D8" i="41"/>
  <c r="D50" i="4"/>
  <c r="D50" i="12"/>
  <c r="F8" i="37"/>
  <c r="E42" i="22"/>
  <c r="E8" i="20"/>
  <c r="C52" i="60"/>
  <c r="D50" i="16"/>
  <c r="C52" i="43"/>
  <c r="F8" i="53"/>
  <c r="D8" i="14"/>
  <c r="F8" i="20"/>
  <c r="D8" i="12"/>
  <c r="E42" i="14"/>
  <c r="D8" i="53"/>
  <c r="E8" i="37"/>
  <c r="E8" i="43"/>
  <c r="E42" i="20"/>
  <c r="E7" i="1"/>
  <c r="B40" i="1"/>
  <c r="D8" i="60"/>
  <c r="D50" i="43"/>
  <c r="C52" i="20"/>
  <c r="D50" i="45"/>
  <c r="C52" i="37"/>
  <c r="D8" i="43"/>
  <c r="C52" i="14"/>
  <c r="C52" i="22"/>
  <c r="F67" i="18"/>
  <c r="H69" i="18"/>
  <c r="E66" i="18"/>
  <c r="D65" i="18"/>
  <c r="G68" i="18"/>
  <c r="H69" i="53"/>
  <c r="F67" i="53"/>
  <c r="D65" i="53"/>
  <c r="H55" i="24"/>
  <c r="F16" i="24"/>
  <c r="G53" i="53"/>
  <c r="F15" i="53" s="1"/>
  <c r="G53" i="24"/>
  <c r="D53" i="22"/>
  <c r="F12" i="22" s="1"/>
  <c r="E25" i="20"/>
  <c r="E37" i="20" s="1"/>
  <c r="F9" i="20" s="1"/>
  <c r="K28" i="70"/>
  <c r="F8" i="22"/>
  <c r="E42" i="37"/>
  <c r="E8" i="45"/>
  <c r="C52" i="18"/>
  <c r="G53" i="18"/>
  <c r="F15" i="18" s="1"/>
  <c r="D53" i="34"/>
  <c r="F39" i="6"/>
  <c r="D37" i="2"/>
  <c r="E9" i="2" s="1"/>
  <c r="E25" i="2" s="1"/>
  <c r="E37" i="2" s="1"/>
  <c r="F9" i="2" s="1"/>
  <c r="F8" i="28"/>
  <c r="D5" i="1"/>
  <c r="E8" i="58"/>
  <c r="H55" i="51"/>
  <c r="D50" i="41"/>
  <c r="D8" i="58"/>
  <c r="A81" i="66"/>
  <c r="E42" i="60"/>
  <c r="F8" i="60"/>
  <c r="F39" i="55"/>
  <c r="H53" i="34"/>
  <c r="F16" i="34" s="1"/>
  <c r="F53" i="22"/>
  <c r="F14" i="22" s="1"/>
  <c r="D53" i="14"/>
  <c r="F12" i="14" s="1"/>
  <c r="D37" i="28"/>
  <c r="E9" i="28" s="1"/>
  <c r="E25" i="28" s="1"/>
  <c r="E37" i="28" s="1"/>
  <c r="F9" i="28" s="1"/>
  <c r="D37" i="58"/>
  <c r="E9" i="58" s="1"/>
  <c r="E25" i="58" s="1"/>
  <c r="E37" i="58" s="1"/>
  <c r="F9" i="58" s="1"/>
  <c r="E8" i="41"/>
  <c r="D50" i="18"/>
  <c r="H53" i="45"/>
  <c r="H55" i="45" s="1"/>
  <c r="G53" i="32"/>
  <c r="F15" i="32" s="1"/>
  <c r="E8" i="28"/>
  <c r="E42" i="58"/>
  <c r="C74" i="66"/>
  <c r="C83" i="66" s="1"/>
  <c r="D61" i="66" s="1"/>
  <c r="D74" i="66" s="1"/>
  <c r="D86" i="66" s="1"/>
  <c r="D88" i="66" s="1"/>
  <c r="E42" i="18"/>
  <c r="E53" i="53"/>
  <c r="F13" i="53" s="1"/>
  <c r="G53" i="22"/>
  <c r="F15" i="22" s="1"/>
  <c r="E53" i="32"/>
  <c r="F13" i="32" s="1"/>
  <c r="H55" i="14"/>
  <c r="G38" i="16"/>
  <c r="D50" i="58"/>
  <c r="D12" i="1"/>
  <c r="E53" i="22"/>
  <c r="F13" i="22" s="1"/>
  <c r="H53" i="37"/>
  <c r="E8" i="55"/>
  <c r="G38" i="6"/>
  <c r="D8" i="26"/>
  <c r="C52" i="39"/>
  <c r="E42" i="26"/>
  <c r="F53" i="34"/>
  <c r="F55" i="34" s="1"/>
  <c r="G53" i="37"/>
  <c r="F15" i="37" s="1"/>
  <c r="F53" i="14"/>
  <c r="F55" i="14" s="1"/>
  <c r="D25" i="1"/>
  <c r="C55" i="51"/>
  <c r="F67" i="51" s="1"/>
  <c r="E37" i="16"/>
  <c r="F9" i="16" s="1"/>
  <c r="C55" i="22"/>
  <c r="C55" i="34"/>
  <c r="C52" i="26"/>
  <c r="C52" i="41"/>
  <c r="F53" i="53"/>
  <c r="F14" i="53" s="1"/>
  <c r="D53" i="26"/>
  <c r="D55" i="26" s="1"/>
  <c r="F23" i="30"/>
  <c r="F22" i="30"/>
  <c r="F15" i="30"/>
  <c r="E53" i="37"/>
  <c r="F13" i="37" s="1"/>
  <c r="D37" i="43"/>
  <c r="E9" i="43" s="1"/>
  <c r="E25" i="43" s="1"/>
  <c r="E37" i="43" s="1"/>
  <c r="F9" i="43" s="1"/>
  <c r="F8" i="41"/>
  <c r="F39" i="16"/>
  <c r="F35" i="30"/>
  <c r="F8" i="47"/>
  <c r="D53" i="53"/>
  <c r="F12" i="53" s="1"/>
  <c r="D55" i="58"/>
  <c r="E55" i="41"/>
  <c r="F53" i="37"/>
  <c r="F14" i="37" s="1"/>
  <c r="D8" i="37"/>
  <c r="C55" i="14"/>
  <c r="D55" i="65"/>
  <c r="D8" i="2"/>
  <c r="F7" i="2"/>
  <c r="E7" i="2"/>
  <c r="C51" i="2"/>
  <c r="G53" i="51"/>
  <c r="F15" i="51" s="1"/>
  <c r="G38" i="34"/>
  <c r="C52" i="28"/>
  <c r="G38" i="14"/>
  <c r="D8" i="39"/>
  <c r="D8" i="47"/>
  <c r="E53" i="51"/>
  <c r="E53" i="26"/>
  <c r="F13" i="26" s="1"/>
  <c r="D37" i="4"/>
  <c r="E9" i="4" s="1"/>
  <c r="H53" i="53"/>
  <c r="H55" i="53" s="1"/>
  <c r="E25" i="53"/>
  <c r="E37" i="53" s="1"/>
  <c r="F9" i="53" s="1"/>
  <c r="D8" i="4"/>
  <c r="E8" i="22"/>
  <c r="D16" i="1"/>
  <c r="E8" i="39"/>
  <c r="D50" i="26"/>
  <c r="E66" i="10"/>
  <c r="F39" i="10"/>
  <c r="F27" i="30"/>
  <c r="E42" i="45"/>
  <c r="F39" i="14"/>
  <c r="D18" i="1"/>
  <c r="F8" i="45"/>
  <c r="E42" i="51"/>
  <c r="H69" i="39"/>
  <c r="H55" i="58"/>
  <c r="E53" i="18"/>
  <c r="F13" i="18" s="1"/>
  <c r="G55" i="28"/>
  <c r="E25" i="41"/>
  <c r="E37" i="41" s="1"/>
  <c r="F9" i="41" s="1"/>
  <c r="E37" i="51"/>
  <c r="F9" i="51" s="1"/>
  <c r="G55" i="34"/>
  <c r="E37" i="6"/>
  <c r="F9" i="6" s="1"/>
  <c r="E42" i="28"/>
  <c r="F8" i="26"/>
  <c r="C55" i="55"/>
  <c r="H69" i="55" s="1"/>
  <c r="E25" i="18"/>
  <c r="E37" i="18" s="1"/>
  <c r="F9" i="18" s="1"/>
  <c r="D50" i="28"/>
  <c r="F53" i="24"/>
  <c r="E42" i="41"/>
  <c r="K17" i="70"/>
  <c r="D8" i="51"/>
  <c r="D50" i="22"/>
  <c r="F8" i="55"/>
  <c r="D55" i="41"/>
  <c r="E8" i="51"/>
  <c r="E55" i="28"/>
  <c r="D53" i="32"/>
  <c r="D55" i="32" s="1"/>
  <c r="F8" i="58"/>
  <c r="D37" i="32"/>
  <c r="E9" i="32" s="1"/>
  <c r="E25" i="32" s="1"/>
  <c r="E37" i="32" s="1"/>
  <c r="F9" i="32" s="1"/>
  <c r="F39" i="2"/>
  <c r="F39" i="60"/>
  <c r="B35" i="30"/>
  <c r="F29" i="30"/>
  <c r="D29" i="30"/>
  <c r="H53" i="47"/>
  <c r="F16" i="47" s="1"/>
  <c r="F55" i="41"/>
  <c r="F16" i="41"/>
  <c r="G55" i="22"/>
  <c r="F16" i="22"/>
  <c r="D65" i="20"/>
  <c r="H55" i="18"/>
  <c r="E66" i="16"/>
  <c r="H6" i="30"/>
  <c r="G6" i="30"/>
  <c r="F39" i="4"/>
  <c r="D9" i="30"/>
  <c r="E25" i="4"/>
  <c r="E37" i="4" s="1"/>
  <c r="F9" i="4" s="1"/>
  <c r="B9" i="30"/>
  <c r="D21" i="1"/>
  <c r="D10" i="1"/>
  <c r="G38" i="2"/>
  <c r="F8" i="30"/>
  <c r="F13" i="60"/>
  <c r="E55" i="60"/>
  <c r="G68" i="20"/>
  <c r="D53" i="60"/>
  <c r="D55" i="60" s="1"/>
  <c r="D55" i="51"/>
  <c r="D65" i="49"/>
  <c r="E55" i="39"/>
  <c r="H69" i="20"/>
  <c r="E55" i="55"/>
  <c r="H69" i="16"/>
  <c r="G68" i="58"/>
  <c r="G55" i="14"/>
  <c r="E66" i="20"/>
  <c r="G53" i="60"/>
  <c r="D65" i="58"/>
  <c r="H55" i="60"/>
  <c r="E66" i="58"/>
  <c r="G55" i="41"/>
  <c r="H55" i="39"/>
  <c r="H55" i="34"/>
  <c r="F55" i="62"/>
  <c r="C55" i="60"/>
  <c r="F53" i="60"/>
  <c r="F14" i="60" s="1"/>
  <c r="E66" i="55"/>
  <c r="F55" i="49"/>
  <c r="H55" i="49"/>
  <c r="F67" i="43"/>
  <c r="H69" i="43"/>
  <c r="D65" i="43"/>
  <c r="G68" i="43"/>
  <c r="E66" i="43"/>
  <c r="H55" i="55"/>
  <c r="F16" i="55"/>
  <c r="F12" i="16"/>
  <c r="D55" i="16"/>
  <c r="F14" i="26"/>
  <c r="F55" i="26"/>
  <c r="E55" i="58"/>
  <c r="G55" i="49"/>
  <c r="F53" i="43"/>
  <c r="G68" i="39"/>
  <c r="F53" i="47"/>
  <c r="E55" i="20"/>
  <c r="E66" i="53"/>
  <c r="F14" i="62"/>
  <c r="D65" i="16"/>
  <c r="F55" i="16"/>
  <c r="H53" i="43"/>
  <c r="D53" i="45"/>
  <c r="G53" i="47"/>
  <c r="G53" i="26"/>
  <c r="D55" i="10"/>
  <c r="C55" i="26"/>
  <c r="H69" i="58"/>
  <c r="G68" i="47"/>
  <c r="F14" i="20"/>
  <c r="E53" i="45"/>
  <c r="G68" i="16"/>
  <c r="G55" i="10"/>
  <c r="D53" i="43"/>
  <c r="F24" i="49"/>
  <c r="D53" i="47"/>
  <c r="F12" i="47" s="1"/>
  <c r="E53" i="43"/>
  <c r="H53" i="16"/>
  <c r="F13" i="58"/>
  <c r="F24" i="58" s="1"/>
  <c r="F25" i="58" s="1"/>
  <c r="F40" i="58" s="1"/>
  <c r="F42" i="58" s="1"/>
  <c r="F67" i="39"/>
  <c r="H69" i="45"/>
  <c r="G53" i="43"/>
  <c r="G53" i="45"/>
  <c r="F15" i="45" s="1"/>
  <c r="F55" i="51"/>
  <c r="F55" i="39"/>
  <c r="E55" i="10"/>
  <c r="F12" i="26"/>
  <c r="H69" i="14"/>
  <c r="G68" i="53"/>
  <c r="D65" i="39"/>
  <c r="F14" i="41"/>
  <c r="G68" i="45"/>
  <c r="E53" i="47"/>
  <c r="E53" i="16"/>
  <c r="E55" i="16" s="1"/>
  <c r="E66" i="14"/>
  <c r="G68" i="14"/>
  <c r="G55" i="62"/>
  <c r="E55" i="49"/>
  <c r="F53" i="45"/>
  <c r="G55" i="51"/>
  <c r="F16" i="39"/>
  <c r="F15" i="28"/>
  <c r="G53" i="16"/>
  <c r="C8" i="65"/>
  <c r="D8" i="66"/>
  <c r="D60" i="66" s="1"/>
  <c r="D50" i="2"/>
  <c r="C88" i="66"/>
  <c r="C8" i="66"/>
  <c r="C60" i="66" s="1"/>
  <c r="B8" i="65"/>
  <c r="E8" i="8"/>
  <c r="F8" i="8"/>
  <c r="F8" i="10"/>
  <c r="C55" i="65"/>
  <c r="B8" i="66"/>
  <c r="B60" i="66" s="1"/>
  <c r="C52" i="8"/>
  <c r="C36" i="66"/>
  <c r="E42" i="8"/>
  <c r="D8" i="8"/>
  <c r="B55" i="65"/>
  <c r="C52" i="10"/>
  <c r="E42" i="10"/>
  <c r="C52" i="34"/>
  <c r="E8" i="10"/>
  <c r="E8" i="12"/>
  <c r="C52" i="12"/>
  <c r="E8" i="32"/>
  <c r="E66" i="12"/>
  <c r="G68" i="12"/>
  <c r="H69" i="12"/>
  <c r="D65" i="12"/>
  <c r="F67" i="12"/>
  <c r="D34" i="66"/>
  <c r="D36" i="66" s="1"/>
  <c r="F13" i="62"/>
  <c r="E55" i="62"/>
  <c r="F55" i="18"/>
  <c r="F14" i="18"/>
  <c r="F13" i="14"/>
  <c r="E55" i="14"/>
  <c r="H29" i="70"/>
  <c r="K18" i="70"/>
  <c r="C55" i="4"/>
  <c r="F53" i="4"/>
  <c r="G53" i="4"/>
  <c r="E53" i="4"/>
  <c r="D53" i="4"/>
  <c r="H53" i="4"/>
  <c r="D55" i="62"/>
  <c r="D55" i="18"/>
  <c r="F12" i="18"/>
  <c r="F14" i="55"/>
  <c r="F55" i="55"/>
  <c r="H69" i="47"/>
  <c r="F67" i="47"/>
  <c r="D65" i="47"/>
  <c r="F15" i="8"/>
  <c r="G55" i="8"/>
  <c r="D53" i="12"/>
  <c r="G53" i="12"/>
  <c r="H53" i="12"/>
  <c r="F53" i="12"/>
  <c r="E53" i="12"/>
  <c r="H69" i="41"/>
  <c r="G68" i="41"/>
  <c r="D65" i="41"/>
  <c r="E66" i="41"/>
  <c r="F14" i="8"/>
  <c r="F55" i="8"/>
  <c r="E55" i="51"/>
  <c r="F13" i="51"/>
  <c r="F24" i="51" s="1"/>
  <c r="F14" i="10"/>
  <c r="F55" i="10"/>
  <c r="C55" i="8"/>
  <c r="E53" i="8"/>
  <c r="H53" i="8"/>
  <c r="D53" i="8"/>
  <c r="E55" i="34"/>
  <c r="F13" i="34"/>
  <c r="F67" i="37"/>
  <c r="D65" i="37"/>
  <c r="E66" i="37"/>
  <c r="G68" i="37"/>
  <c r="H69" i="37"/>
  <c r="F29" i="71"/>
  <c r="K18" i="71"/>
  <c r="D55" i="6"/>
  <c r="F12" i="6"/>
  <c r="E53" i="6"/>
  <c r="G53" i="6"/>
  <c r="F53" i="6"/>
  <c r="C55" i="6"/>
  <c r="H53" i="6"/>
  <c r="D65" i="62"/>
  <c r="H69" i="62"/>
  <c r="G68" i="62"/>
  <c r="F67" i="62"/>
  <c r="E66" i="62"/>
  <c r="G38" i="62"/>
  <c r="F39" i="51"/>
  <c r="C52" i="49"/>
  <c r="D55" i="49"/>
  <c r="G55" i="55"/>
  <c r="E55" i="26"/>
  <c r="E66" i="49"/>
  <c r="H69" i="49"/>
  <c r="B80" i="65"/>
  <c r="C56" i="65" s="1"/>
  <c r="C67" i="65" s="1"/>
  <c r="C80" i="65" s="1"/>
  <c r="D56" i="65" s="1"/>
  <c r="D67" i="65" s="1"/>
  <c r="D80" i="65" s="1"/>
  <c r="F8" i="49"/>
  <c r="F15" i="39"/>
  <c r="G55" i="39"/>
  <c r="E55" i="32"/>
  <c r="E53" i="24"/>
  <c r="C55" i="24"/>
  <c r="D53" i="24"/>
  <c r="D37" i="26"/>
  <c r="E9" i="26" s="1"/>
  <c r="E25" i="26" s="1"/>
  <c r="E37" i="26" s="1"/>
  <c r="F9" i="26" s="1"/>
  <c r="C55" i="28"/>
  <c r="H53" i="28"/>
  <c r="D53" i="28"/>
  <c r="B33" i="65"/>
  <c r="C9" i="65" s="1"/>
  <c r="C20" i="65" s="1"/>
  <c r="C33" i="65" s="1"/>
  <c r="D9" i="65" s="1"/>
  <c r="D20" i="65" s="1"/>
  <c r="D33" i="65" s="1"/>
  <c r="F67" i="34"/>
  <c r="F15" i="14"/>
  <c r="D65" i="34"/>
  <c r="C55" i="2"/>
  <c r="E42" i="2"/>
  <c r="D8" i="65"/>
  <c r="F8" i="6"/>
  <c r="D37" i="24"/>
  <c r="E9" i="24" s="1"/>
  <c r="E25" i="24" s="1"/>
  <c r="E37" i="24" s="1"/>
  <c r="F9" i="24" s="1"/>
  <c r="D27" i="1"/>
  <c r="F25" i="30"/>
  <c r="F39" i="39"/>
  <c r="G38" i="39"/>
  <c r="D37" i="49"/>
  <c r="E9" i="49" s="1"/>
  <c r="E25" i="49" s="1"/>
  <c r="E37" i="49" s="1"/>
  <c r="F9" i="49" s="1"/>
  <c r="C52" i="51"/>
  <c r="G68" i="34"/>
  <c r="E8" i="49"/>
  <c r="F16" i="18"/>
  <c r="E42" i="49"/>
  <c r="G53" i="20"/>
  <c r="H53" i="20"/>
  <c r="D53" i="20"/>
  <c r="G38" i="24"/>
  <c r="F19" i="30"/>
  <c r="F39" i="24"/>
  <c r="D65" i="45"/>
  <c r="E66" i="45"/>
  <c r="F30" i="30"/>
  <c r="F39" i="49"/>
  <c r="F33" i="30"/>
  <c r="D35" i="1"/>
  <c r="D37" i="1"/>
  <c r="D50" i="49"/>
  <c r="F36" i="30"/>
  <c r="F55" i="28"/>
  <c r="F39" i="62"/>
  <c r="F55" i="58"/>
  <c r="F16" i="10"/>
  <c r="H55" i="10"/>
  <c r="F8" i="24"/>
  <c r="E8" i="24"/>
  <c r="K17" i="71"/>
  <c r="K30" i="71" s="1"/>
  <c r="D14" i="1"/>
  <c r="F24" i="30"/>
  <c r="G38" i="8"/>
  <c r="D8" i="10"/>
  <c r="F13" i="30"/>
  <c r="F39" i="12"/>
  <c r="G38" i="37"/>
  <c r="C55" i="32"/>
  <c r="F53" i="32"/>
  <c r="D55" i="55" l="1"/>
  <c r="F14" i="14"/>
  <c r="E55" i="37"/>
  <c r="E66" i="51"/>
  <c r="F55" i="37"/>
  <c r="F14" i="34"/>
  <c r="D55" i="53"/>
  <c r="G55" i="32"/>
  <c r="F24" i="22"/>
  <c r="F25" i="22" s="1"/>
  <c r="F40" i="22" s="1"/>
  <c r="F42" i="22" s="1"/>
  <c r="G18" i="30" s="1"/>
  <c r="I18" i="30" s="1"/>
  <c r="K18" i="30" s="1"/>
  <c r="F55" i="60"/>
  <c r="G55" i="37"/>
  <c r="G55" i="18"/>
  <c r="F16" i="45"/>
  <c r="H55" i="62"/>
  <c r="H55" i="26"/>
  <c r="E55" i="22"/>
  <c r="F55" i="53"/>
  <c r="G68" i="51"/>
  <c r="F16" i="53"/>
  <c r="F24" i="53" s="1"/>
  <c r="F25" i="53" s="1"/>
  <c r="F40" i="53" s="1"/>
  <c r="F42" i="53" s="1"/>
  <c r="E34" i="1" s="1"/>
  <c r="F14" i="24"/>
  <c r="F55" i="24"/>
  <c r="H55" i="37"/>
  <c r="F16" i="37"/>
  <c r="F24" i="37" s="1"/>
  <c r="F25" i="37" s="1"/>
  <c r="F40" i="37" s="1"/>
  <c r="F42" i="37" s="1"/>
  <c r="G55" i="53"/>
  <c r="K30" i="70"/>
  <c r="D65" i="55"/>
  <c r="F24" i="41"/>
  <c r="F25" i="41" s="1"/>
  <c r="F40" i="41" s="1"/>
  <c r="F42" i="41" s="1"/>
  <c r="G26" i="30" s="1"/>
  <c r="I26" i="30" s="1"/>
  <c r="K26" i="30" s="1"/>
  <c r="F12" i="32"/>
  <c r="D55" i="22"/>
  <c r="G68" i="55"/>
  <c r="F67" i="14"/>
  <c r="D65" i="14"/>
  <c r="H69" i="34"/>
  <c r="E66" i="34"/>
  <c r="F15" i="24"/>
  <c r="G55" i="24"/>
  <c r="F25" i="51"/>
  <c r="F40" i="51" s="1"/>
  <c r="F42" i="51" s="1"/>
  <c r="H69" i="22"/>
  <c r="G68" i="22"/>
  <c r="E66" i="22"/>
  <c r="F67" i="22"/>
  <c r="D65" i="51"/>
  <c r="H69" i="51"/>
  <c r="E55" i="18"/>
  <c r="D55" i="14"/>
  <c r="E55" i="53"/>
  <c r="F12" i="34"/>
  <c r="F24" i="34" s="1"/>
  <c r="F25" i="34" s="1"/>
  <c r="F40" i="34" s="1"/>
  <c r="F42" i="34" s="1"/>
  <c r="D55" i="34"/>
  <c r="D65" i="22"/>
  <c r="F55" i="22"/>
  <c r="F67" i="55"/>
  <c r="F24" i="62"/>
  <c r="F25" i="62" s="1"/>
  <c r="F40" i="62" s="1"/>
  <c r="F42" i="62" s="1"/>
  <c r="F12" i="60"/>
  <c r="E36" i="1"/>
  <c r="F25" i="49"/>
  <c r="F40" i="49" s="1"/>
  <c r="F42" i="49" s="1"/>
  <c r="H55" i="47"/>
  <c r="D55" i="47"/>
  <c r="F24" i="39"/>
  <c r="F25" i="39" s="1"/>
  <c r="F40" i="39" s="1"/>
  <c r="F42" i="39" s="1"/>
  <c r="F13" i="16"/>
  <c r="H69" i="60"/>
  <c r="F67" i="60"/>
  <c r="G68" i="60"/>
  <c r="E66" i="60"/>
  <c r="D65" i="60"/>
  <c r="G55" i="60"/>
  <c r="F15" i="60"/>
  <c r="H55" i="16"/>
  <c r="F16" i="16"/>
  <c r="E55" i="45"/>
  <c r="F13" i="45"/>
  <c r="F15" i="26"/>
  <c r="F24" i="26" s="1"/>
  <c r="F25" i="26" s="1"/>
  <c r="F40" i="26" s="1"/>
  <c r="F42" i="26" s="1"/>
  <c r="G55" i="26"/>
  <c r="F55" i="43"/>
  <c r="F14" i="43"/>
  <c r="F24" i="18"/>
  <c r="F25" i="18" s="1"/>
  <c r="F40" i="18" s="1"/>
  <c r="F42" i="18" s="1"/>
  <c r="F15" i="16"/>
  <c r="G55" i="16"/>
  <c r="G34" i="30"/>
  <c r="I34" i="30" s="1"/>
  <c r="K34" i="30" s="1"/>
  <c r="E55" i="43"/>
  <c r="F13" i="43"/>
  <c r="F15" i="43"/>
  <c r="G55" i="43"/>
  <c r="G55" i="47"/>
  <c r="F15" i="47"/>
  <c r="G55" i="45"/>
  <c r="F24" i="10"/>
  <c r="F25" i="10" s="1"/>
  <c r="F40" i="10" s="1"/>
  <c r="F42" i="10" s="1"/>
  <c r="F12" i="45"/>
  <c r="D55" i="45"/>
  <c r="D55" i="43"/>
  <c r="F12" i="43"/>
  <c r="G68" i="26"/>
  <c r="F67" i="26"/>
  <c r="H69" i="26"/>
  <c r="D65" i="26"/>
  <c r="E66" i="26"/>
  <c r="H55" i="43"/>
  <c r="F16" i="43"/>
  <c r="F55" i="47"/>
  <c r="F14" i="47"/>
  <c r="F14" i="45"/>
  <c r="F55" i="45"/>
  <c r="F13" i="47"/>
  <c r="E55" i="47"/>
  <c r="E28" i="1"/>
  <c r="G55" i="12"/>
  <c r="F15" i="12"/>
  <c r="H30" i="70"/>
  <c r="K29" i="70"/>
  <c r="F13" i="24"/>
  <c r="E55" i="24"/>
  <c r="H55" i="12"/>
  <c r="F16" i="12"/>
  <c r="F55" i="32"/>
  <c r="F14" i="32"/>
  <c r="D55" i="28"/>
  <c r="F12" i="28"/>
  <c r="D55" i="2"/>
  <c r="F12" i="2"/>
  <c r="H55" i="6"/>
  <c r="F16" i="6"/>
  <c r="D55" i="12"/>
  <c r="F12" i="12"/>
  <c r="H55" i="4"/>
  <c r="F16" i="4"/>
  <c r="G55" i="20"/>
  <c r="F15" i="20"/>
  <c r="H69" i="6"/>
  <c r="D65" i="6"/>
  <c r="E66" i="6"/>
  <c r="F67" i="6"/>
  <c r="G68" i="6"/>
  <c r="E66" i="2"/>
  <c r="E53" i="2" s="1"/>
  <c r="D65" i="2"/>
  <c r="D53" i="2" s="1"/>
  <c r="H69" i="2"/>
  <c r="H53" i="2" s="1"/>
  <c r="H55" i="2" s="1"/>
  <c r="F67" i="2"/>
  <c r="F53" i="2" s="1"/>
  <c r="F14" i="2" s="1"/>
  <c r="G68" i="2"/>
  <c r="G53" i="2" s="1"/>
  <c r="G55" i="2" s="1"/>
  <c r="F67" i="28"/>
  <c r="D65" i="28"/>
  <c r="E66" i="28"/>
  <c r="H69" i="28"/>
  <c r="G68" i="28"/>
  <c r="F14" i="6"/>
  <c r="F55" i="6"/>
  <c r="D55" i="8"/>
  <c r="F12" i="8"/>
  <c r="E55" i="4"/>
  <c r="F13" i="4"/>
  <c r="H69" i="24"/>
  <c r="G68" i="24"/>
  <c r="E66" i="24"/>
  <c r="F67" i="24"/>
  <c r="D65" i="24"/>
  <c r="F55" i="12"/>
  <c r="F14" i="12"/>
  <c r="D65" i="4"/>
  <c r="E66" i="4"/>
  <c r="H69" i="4"/>
  <c r="G68" i="4"/>
  <c r="F67" i="4"/>
  <c r="F16" i="2"/>
  <c r="F16" i="28"/>
  <c r="H55" i="28"/>
  <c r="D55" i="4"/>
  <c r="F12" i="4"/>
  <c r="D55" i="20"/>
  <c r="F12" i="20"/>
  <c r="G55" i="6"/>
  <c r="F15" i="6"/>
  <c r="F30" i="71"/>
  <c r="K29" i="71"/>
  <c r="F16" i="8"/>
  <c r="H55" i="8"/>
  <c r="F15" i="4"/>
  <c r="G55" i="4"/>
  <c r="F24" i="14"/>
  <c r="F25" i="14" s="1"/>
  <c r="F40" i="14" s="1"/>
  <c r="F42" i="14" s="1"/>
  <c r="F67" i="8"/>
  <c r="D65" i="8"/>
  <c r="G68" i="8"/>
  <c r="H69" i="8"/>
  <c r="E66" i="8"/>
  <c r="D65" i="32"/>
  <c r="H69" i="32"/>
  <c r="F67" i="32"/>
  <c r="E66" i="32"/>
  <c r="G68" i="32"/>
  <c r="F24" i="55"/>
  <c r="F25" i="55" s="1"/>
  <c r="F40" i="55" s="1"/>
  <c r="F42" i="55" s="1"/>
  <c r="H55" i="20"/>
  <c r="F16" i="20"/>
  <c r="D55" i="24"/>
  <c r="F12" i="24"/>
  <c r="E55" i="6"/>
  <c r="F13" i="6"/>
  <c r="E55" i="8"/>
  <c r="F13" i="8"/>
  <c r="E55" i="12"/>
  <c r="F13" i="12"/>
  <c r="F14" i="4"/>
  <c r="F55" i="4"/>
  <c r="F15" i="2" l="1"/>
  <c r="E55" i="2"/>
  <c r="F13" i="2"/>
  <c r="F24" i="2" s="1"/>
  <c r="F25" i="2" s="1"/>
  <c r="F40" i="2" s="1"/>
  <c r="F42" i="2" s="1"/>
  <c r="F55" i="2"/>
  <c r="F24" i="60"/>
  <c r="F25" i="60" s="1"/>
  <c r="F40" i="60" s="1"/>
  <c r="F42" i="60" s="1"/>
  <c r="E37" i="1" s="1"/>
  <c r="E20" i="1"/>
  <c r="E26" i="1"/>
  <c r="G24" i="30"/>
  <c r="I24" i="30" s="1"/>
  <c r="K24" i="30" s="1"/>
  <c r="F24" i="28"/>
  <c r="F25" i="28" s="1"/>
  <c r="F40" i="28" s="1"/>
  <c r="F42" i="28" s="1"/>
  <c r="G21" i="30" s="1"/>
  <c r="I21" i="30" s="1"/>
  <c r="K21" i="30" s="1"/>
  <c r="F24" i="47"/>
  <c r="F25" i="47" s="1"/>
  <c r="F40" i="47" s="1"/>
  <c r="F42" i="47" s="1"/>
  <c r="E31" i="1" s="1"/>
  <c r="F24" i="32"/>
  <c r="F25" i="32" s="1"/>
  <c r="F40" i="32" s="1"/>
  <c r="F42" i="32" s="1"/>
  <c r="E24" i="1" s="1"/>
  <c r="G32" i="30"/>
  <c r="I32" i="30" s="1"/>
  <c r="K32" i="30" s="1"/>
  <c r="E33" i="1"/>
  <c r="G31" i="30"/>
  <c r="I31" i="30" s="1"/>
  <c r="K31" i="30" s="1"/>
  <c r="G16" i="30"/>
  <c r="I16" i="30" s="1"/>
  <c r="K16" i="30" s="1"/>
  <c r="E18" i="1"/>
  <c r="F24" i="16"/>
  <c r="F25" i="16" s="1"/>
  <c r="F40" i="16" s="1"/>
  <c r="F42" i="16" s="1"/>
  <c r="E14" i="1"/>
  <c r="F24" i="24"/>
  <c r="F25" i="24" s="1"/>
  <c r="F40" i="24" s="1"/>
  <c r="F42" i="24" s="1"/>
  <c r="G12" i="30"/>
  <c r="I12" i="30" s="1"/>
  <c r="K12" i="30" s="1"/>
  <c r="F24" i="6"/>
  <c r="F25" i="6" s="1"/>
  <c r="F40" i="6" s="1"/>
  <c r="F42" i="6" s="1"/>
  <c r="F24" i="45"/>
  <c r="F25" i="45" s="1"/>
  <c r="F40" i="45" s="1"/>
  <c r="F42" i="45" s="1"/>
  <c r="E22" i="1"/>
  <c r="G20" i="30"/>
  <c r="I20" i="30" s="1"/>
  <c r="K20" i="30" s="1"/>
  <c r="F24" i="43"/>
  <c r="F25" i="43" s="1"/>
  <c r="F40" i="43" s="1"/>
  <c r="F42" i="43" s="1"/>
  <c r="F24" i="8"/>
  <c r="F25" i="8" s="1"/>
  <c r="F40" i="8" s="1"/>
  <c r="F42" i="8" s="1"/>
  <c r="E13" i="1" s="1"/>
  <c r="E16" i="1"/>
  <c r="G14" i="30"/>
  <c r="I14" i="30" s="1"/>
  <c r="K14" i="30" s="1"/>
  <c r="F24" i="4"/>
  <c r="F25" i="4" s="1"/>
  <c r="F40" i="4" s="1"/>
  <c r="F42" i="4" s="1"/>
  <c r="G33" i="30"/>
  <c r="I33" i="30" s="1"/>
  <c r="K33" i="30" s="1"/>
  <c r="E35" i="1"/>
  <c r="F24" i="12"/>
  <c r="F25" i="12" s="1"/>
  <c r="F40" i="12" s="1"/>
  <c r="F42" i="12" s="1"/>
  <c r="E27" i="1"/>
  <c r="G25" i="30"/>
  <c r="I25" i="30" s="1"/>
  <c r="K25" i="30" s="1"/>
  <c r="E38" i="1"/>
  <c r="G36" i="30"/>
  <c r="I36" i="30" s="1"/>
  <c r="K36" i="30" s="1"/>
  <c r="F24" i="20"/>
  <c r="F25" i="20" s="1"/>
  <c r="F40" i="20" s="1"/>
  <c r="F42" i="20" s="1"/>
  <c r="G30" i="30"/>
  <c r="I30" i="30" s="1"/>
  <c r="K30" i="30" s="1"/>
  <c r="E32" i="1"/>
  <c r="E25" i="1"/>
  <c r="G23" i="30"/>
  <c r="I23" i="30" s="1"/>
  <c r="K23" i="30" s="1"/>
  <c r="G35" i="30" l="1"/>
  <c r="I35" i="30" s="1"/>
  <c r="K35" i="30" s="1"/>
  <c r="G22" i="30"/>
  <c r="I22" i="30" s="1"/>
  <c r="K22" i="30" s="1"/>
  <c r="E23" i="1"/>
  <c r="G29" i="30"/>
  <c r="I29" i="30" s="1"/>
  <c r="K29" i="30" s="1"/>
  <c r="G28" i="30"/>
  <c r="I28" i="30" s="1"/>
  <c r="K28" i="30" s="1"/>
  <c r="E17" i="1"/>
  <c r="G15" i="30"/>
  <c r="I15" i="30" s="1"/>
  <c r="K15" i="30" s="1"/>
  <c r="G11" i="30"/>
  <c r="I11" i="30" s="1"/>
  <c r="K11" i="30" s="1"/>
  <c r="G10" i="30"/>
  <c r="I10" i="30" s="1"/>
  <c r="K10" i="30" s="1"/>
  <c r="E21" i="1"/>
  <c r="G19" i="30"/>
  <c r="E10" i="1"/>
  <c r="G10" i="1" s="1"/>
  <c r="G8" i="30"/>
  <c r="I8" i="30" s="1"/>
  <c r="K8" i="30" s="1"/>
  <c r="E12" i="1"/>
  <c r="E30" i="1"/>
  <c r="G27" i="30"/>
  <c r="I27" i="30" s="1"/>
  <c r="K27" i="30" s="1"/>
  <c r="E29" i="1"/>
  <c r="E19" i="1"/>
  <c r="G17" i="30"/>
  <c r="I17" i="30" s="1"/>
  <c r="K17" i="30" s="1"/>
  <c r="E15" i="1"/>
  <c r="G13" i="30"/>
  <c r="I13" i="30" s="1"/>
  <c r="K13" i="30" s="1"/>
  <c r="E11" i="1"/>
  <c r="G9" i="30"/>
  <c r="I19" i="30" l="1"/>
  <c r="K19" i="30" s="1"/>
  <c r="I9" i="30"/>
  <c r="K9" i="30" s="1"/>
</calcChain>
</file>

<file path=xl/sharedStrings.xml><?xml version="1.0" encoding="utf-8"?>
<sst xmlns="http://schemas.openxmlformats.org/spreadsheetml/2006/main" count="2109" uniqueCount="217">
  <si>
    <t>County Multiple Special District Budget Workbook Instructions</t>
  </si>
  <si>
    <t xml:space="preserve">Please read these instructions carefully.  If after reviewing the instructions you still have questions,  </t>
  </si>
  <si>
    <t>contact Municipal Services at 785-296-6033 or 785-296-8083; or via email to armunis@ks.gov.</t>
  </si>
  <si>
    <t xml:space="preserve">This workbook was designed for those counties which submit special district budgets with the </t>
  </si>
  <si>
    <r>
      <t xml:space="preserve">county's budget.  This workbook is used </t>
    </r>
    <r>
      <rPr>
        <b/>
        <sz val="12"/>
        <color rgb="FFFF0000"/>
        <rFont val="Times New Roman"/>
        <family val="1"/>
      </rPr>
      <t>in conjunction with</t>
    </r>
    <r>
      <rPr>
        <sz val="12"/>
        <rFont val="Times New Roman"/>
        <family val="1"/>
      </rPr>
      <t xml:space="preserve"> the county budget submission using one</t>
    </r>
  </si>
  <si>
    <t>of the following county workbooks: County or County1.</t>
  </si>
  <si>
    <t>This workbook consists of a certificate page and 29 fund and computation to determine limit pages,</t>
  </si>
  <si>
    <t>a budget summary page, resolution page, and two additional tax levy and no tax levy fund pages.</t>
  </si>
  <si>
    <t>If additional pages are needed this workbook can be expanded to meet your needs.</t>
  </si>
  <si>
    <t xml:space="preserve">Submitting the Budget </t>
  </si>
  <si>
    <r>
      <t xml:space="preserve">Remember, this spreadsheet </t>
    </r>
    <r>
      <rPr>
        <b/>
        <sz val="12"/>
        <color rgb="FFFF0000"/>
        <rFont val="Times New Roman"/>
        <family val="1"/>
      </rPr>
      <t>is a part of the County's budget</t>
    </r>
    <r>
      <rPr>
        <sz val="12"/>
        <rFont val="Times New Roman"/>
        <family val="1"/>
      </rPr>
      <t xml:space="preserve"> and as such, the Hearing Notice 2 </t>
    </r>
  </si>
  <si>
    <t>page must be published along with the County's hearing notice page.</t>
  </si>
  <si>
    <t xml:space="preserve">When submitting the County's budget to Municipal Services, the Clerk should ensure to: provide the </t>
  </si>
  <si>
    <t xml:space="preserve">final assessed valutation for the Special Districts on the Certificate 2 page and email a copy of this </t>
  </si>
  <si>
    <t xml:space="preserve">workbook along with the County's budget. </t>
  </si>
  <si>
    <t>General Instructions</t>
  </si>
  <si>
    <t xml:space="preserve">At the bottom of the spreadsheet are located tabs.  Each tab contains a different page. You found  </t>
  </si>
  <si>
    <r>
      <t xml:space="preserve">the instructions on the </t>
    </r>
    <r>
      <rPr>
        <u/>
        <sz val="12"/>
        <rFont val="Times New Roman"/>
        <family val="1"/>
      </rPr>
      <t>instruction</t>
    </r>
    <r>
      <rPr>
        <sz val="12"/>
        <rFont val="Times New Roman"/>
        <family val="1"/>
      </rPr>
      <t xml:space="preserve"> tab. The other tabs are; County name and year on </t>
    </r>
    <r>
      <rPr>
        <u/>
        <sz val="12"/>
        <rFont val="Times New Roman"/>
        <family val="1"/>
      </rPr>
      <t>input</t>
    </r>
    <r>
      <rPr>
        <sz val="12"/>
        <rFont val="Times New Roman"/>
        <family val="1"/>
      </rPr>
      <t xml:space="preserve">, Motor </t>
    </r>
  </si>
  <si>
    <r>
      <t xml:space="preserve">Vehicle Tax Allocation on </t>
    </r>
    <r>
      <rPr>
        <u/>
        <sz val="12"/>
        <rFont val="Times New Roman"/>
        <family val="1"/>
      </rPr>
      <t>inputMvalloc</t>
    </r>
    <r>
      <rPr>
        <sz val="12"/>
        <rFont val="Times New Roman"/>
        <family val="1"/>
      </rPr>
      <t xml:space="preserve">, Certificate page on tab labeled </t>
    </r>
    <r>
      <rPr>
        <u/>
        <sz val="12"/>
        <rFont val="Times New Roman"/>
        <family val="1"/>
      </rPr>
      <t>Cert 2</t>
    </r>
    <r>
      <rPr>
        <sz val="12"/>
        <rFont val="Times New Roman"/>
        <family val="1"/>
      </rPr>
      <t xml:space="preserve">, Special District </t>
    </r>
  </si>
  <si>
    <r>
      <t xml:space="preserve">fund pages on tabs labeled </t>
    </r>
    <r>
      <rPr>
        <u/>
        <sz val="12"/>
        <rFont val="Times New Roman"/>
        <family val="1"/>
      </rPr>
      <t>Sheet 1</t>
    </r>
    <r>
      <rPr>
        <sz val="12"/>
        <rFont val="Times New Roman"/>
        <family val="1"/>
      </rPr>
      <t xml:space="preserve"> to </t>
    </r>
    <r>
      <rPr>
        <u/>
        <sz val="12"/>
        <rFont val="Times New Roman"/>
        <family val="1"/>
      </rPr>
      <t>Sheet 29</t>
    </r>
    <r>
      <rPr>
        <sz val="12"/>
        <rFont val="Times New Roman"/>
        <family val="1"/>
      </rPr>
      <t xml:space="preserve">, Hearing Notice on tab labeled </t>
    </r>
    <r>
      <rPr>
        <u/>
        <sz val="12"/>
        <rFont val="Times New Roman"/>
        <family val="1"/>
      </rPr>
      <t>Hearing Notice 2</t>
    </r>
    <r>
      <rPr>
        <sz val="12"/>
        <rFont val="Times New Roman"/>
        <family val="1"/>
      </rPr>
      <t>,</t>
    </r>
  </si>
  <si>
    <r>
      <t xml:space="preserve">one additional No Tax Levy fund page on tab labeled </t>
    </r>
    <r>
      <rPr>
        <u/>
        <sz val="12"/>
        <rFont val="Times New Roman"/>
        <family val="1"/>
      </rPr>
      <t>Addl No Tax Levy</t>
    </r>
    <r>
      <rPr>
        <sz val="12"/>
        <rFont val="Times New Roman"/>
        <family val="1"/>
      </rPr>
      <t>, and two Additional Non-</t>
    </r>
  </si>
  <si>
    <r>
      <t xml:space="preserve">Budgeted Fund pages on tabs labeled </t>
    </r>
    <r>
      <rPr>
        <u/>
        <sz val="12"/>
        <rFont val="Times New Roman"/>
        <family val="1"/>
      </rPr>
      <t>Addl Non-Budgeted Funds 1</t>
    </r>
    <r>
      <rPr>
        <sz val="12"/>
        <rFont val="Times New Roman"/>
        <family val="1"/>
      </rPr>
      <t xml:space="preserve"> and </t>
    </r>
    <r>
      <rPr>
        <u/>
        <sz val="12"/>
        <rFont val="Times New Roman"/>
        <family val="1"/>
      </rPr>
      <t>Addl Non-Budgeted Funds 2</t>
    </r>
    <r>
      <rPr>
        <sz val="12"/>
        <rFont val="Times New Roman"/>
        <family val="1"/>
      </rPr>
      <t>.</t>
    </r>
  </si>
  <si>
    <t xml:space="preserve">Each page has green shaded areas.  These green shaded areas require budget information input </t>
  </si>
  <si>
    <t>by you for completion of the current budget.</t>
  </si>
  <si>
    <t>The remaining areas are protected as some contain forumlas which should not be changed.  If you</t>
  </si>
  <si>
    <t>notice any errors, the first step is to correct related green areas input.  If errors cannot be determined</t>
  </si>
  <si>
    <t>please contact Municipal Services for assistance.</t>
  </si>
  <si>
    <t>This workbook can be submitted as an excel document or pdf. To save as a pdf, go to File, Save as</t>
  </si>
  <si>
    <t xml:space="preserve">Adobe PDF, select the tabs you want to include under Sheets in Excel and click on Add &gt;, once each </t>
  </si>
  <si>
    <t>tab/sheet you want to include is listed in Sheets in PDF, click on Convert to PDF at the bottom, save</t>
  </si>
  <si>
    <t xml:space="preserve">document in the location you have the original County budget and file name that denotes it is in </t>
  </si>
  <si>
    <t>conjuncion with the County budget. Email the entirity of the budget (the original and this supplement</t>
  </si>
  <si>
    <t>to the original), complete with proof of publication and RNR docs, if applicable (Record of Roll Call</t>
  </si>
  <si>
    <t xml:space="preserve">Vote and Resolution to Exceed RNR), and Cert 1 and Cert 2 completed with final rates and final </t>
  </si>
  <si>
    <t>valuation in the County Clerk's Use Only column to Municipal Services via armunis@ks.gov.</t>
  </si>
  <si>
    <t>To print the spreadsheets, you can either print one sheet at a time or all of the sheets at once.</t>
  </si>
  <si>
    <t>Compter Spreadsheet Preparation</t>
  </si>
  <si>
    <r>
      <t xml:space="preserve">1. On the </t>
    </r>
    <r>
      <rPr>
        <u/>
        <sz val="12"/>
        <rFont val="Times New Roman"/>
        <family val="1"/>
      </rPr>
      <t>input</t>
    </r>
    <r>
      <rPr>
        <sz val="12"/>
        <rFont val="Times New Roman"/>
        <family val="1"/>
      </rPr>
      <t xml:space="preserve"> tab, enter the name of the County and confirm the budget year listed is correct. The </t>
    </r>
  </si>
  <si>
    <t>input tab links the County name and budget year throughout the whole workbook.</t>
  </si>
  <si>
    <r>
      <t xml:space="preserve">2. On the </t>
    </r>
    <r>
      <rPr>
        <u/>
        <sz val="12"/>
        <rFont val="Times New Roman"/>
        <family val="1"/>
      </rPr>
      <t>InputMvalloc</t>
    </r>
    <r>
      <rPr>
        <sz val="12"/>
        <rFont val="Times New Roman"/>
        <family val="1"/>
      </rPr>
      <t xml:space="preserve"> tab, enter the ad valorem tax from the previous year, Treasurer estimates for motor,</t>
    </r>
  </si>
  <si>
    <t>recreational and 16/20M taxes. This is linked to each special district Sheet tab.</t>
  </si>
  <si>
    <r>
      <t xml:space="preserve">3.On the Certificate page </t>
    </r>
    <r>
      <rPr>
        <u/>
        <sz val="12"/>
        <rFont val="Times New Roman"/>
        <family val="1"/>
      </rPr>
      <t>cert2</t>
    </r>
    <r>
      <rPr>
        <sz val="12"/>
        <rFont val="Times New Roman"/>
        <family val="1"/>
      </rPr>
      <t xml:space="preserve">, under the 'Table of Contents', you will input the Special District name and  </t>
    </r>
  </si>
  <si>
    <t xml:space="preserve">state the statute which created the special district.  Page number, Expenditures, and Ad Valorem Tax columns </t>
  </si>
  <si>
    <t xml:space="preserve">are link to the different fund pages. Once the final valuation has been determined, you can either print a copy </t>
  </si>
  <si>
    <t xml:space="preserve">of the Certificates page and write-in the valuation and compute mills levy or input them into the </t>
  </si>
  <si>
    <t>spreadsheet.  A copy of the Certificate pages with the valuation and mills levied should be provided</t>
  </si>
  <si>
    <r>
      <t xml:space="preserve">to Municipal Service. Ensure to number the Certificate page with </t>
    </r>
    <r>
      <rPr>
        <b/>
        <sz val="12"/>
        <rFont val="Times New Roman"/>
        <family val="1"/>
      </rPr>
      <t>continuing number</t>
    </r>
    <r>
      <rPr>
        <sz val="12"/>
        <rFont val="Times New Roman"/>
        <family val="1"/>
      </rPr>
      <t xml:space="preserve"> </t>
    </r>
  </si>
  <si>
    <t>sequence from the County's budget.</t>
  </si>
  <si>
    <t>4. Complete a fund sheet for each Special District listed on the Certificate page.  Ensure to number</t>
  </si>
  <si>
    <r>
      <t xml:space="preserve">each page used.  Fund sheets are located on tabs </t>
    </r>
    <r>
      <rPr>
        <u/>
        <sz val="12"/>
        <rFont val="Times New Roman"/>
        <family val="1"/>
      </rPr>
      <t>Sheet1</t>
    </r>
    <r>
      <rPr>
        <sz val="12"/>
        <rFont val="Times New Roman"/>
        <family val="1"/>
      </rPr>
      <t xml:space="preserve"> to </t>
    </r>
    <r>
      <rPr>
        <u/>
        <sz val="12"/>
        <rFont val="Times New Roman"/>
        <family val="1"/>
      </rPr>
      <t>Sheet29</t>
    </r>
    <r>
      <rPr>
        <sz val="12"/>
        <rFont val="Times New Roman"/>
        <family val="1"/>
      </rPr>
      <t>.</t>
    </r>
  </si>
  <si>
    <t xml:space="preserve">4a. If you desire to use the Delinquency Computation % Rate, you must enter % that you want. </t>
  </si>
  <si>
    <t xml:space="preserve">Please note that K.S.A. 79-2930 states that such allowance shall not exceed by more than 5% </t>
  </si>
  <si>
    <t xml:space="preserve">the percentage of delinquency for the preceding tax year.  </t>
  </si>
  <si>
    <r>
      <t xml:space="preserve">4b. All levy fund pages have a Non-Appropriated Balance block. K.S.A. 79-2927 allows the special district to enter an amount </t>
    </r>
    <r>
      <rPr>
        <b/>
        <u/>
        <sz val="12"/>
        <rFont val="Times New Roman"/>
        <family val="1"/>
      </rPr>
      <t>not to exceed 5%</t>
    </r>
    <r>
      <rPr>
        <sz val="12"/>
        <rFont val="Times New Roman"/>
        <family val="1"/>
      </rPr>
      <t xml:space="preserve"> of the total expenditures for each fund. The Non-Appropriated Balance block is not mandatory to have an amount entered.  If the amount entered in the block exceeds the 5%, a warning "</t>
    </r>
    <r>
      <rPr>
        <sz val="12"/>
        <color indexed="10"/>
        <rFont val="Times New Roman"/>
        <family val="1"/>
      </rPr>
      <t>Exceeds 5%</t>
    </r>
    <r>
      <rPr>
        <sz val="12"/>
        <rFont val="Times New Roman"/>
        <family val="1"/>
      </rPr>
      <t xml:space="preserve">" will appear.  In order to remove this warning message, you </t>
    </r>
    <r>
      <rPr>
        <u/>
        <sz val="12"/>
        <rFont val="Times New Roman"/>
        <family val="1"/>
      </rPr>
      <t>must reduce</t>
    </r>
    <r>
      <rPr>
        <sz val="12"/>
        <rFont val="Times New Roman"/>
        <family val="1"/>
      </rPr>
      <t xml:space="preserve"> the non-appropriate figure.</t>
    </r>
  </si>
  <si>
    <r>
      <t xml:space="preserve">6. Completion of the Hearing Notice (aka Budget Summary) found on tab </t>
    </r>
    <r>
      <rPr>
        <u/>
        <sz val="12"/>
        <rFont val="Times New Roman"/>
        <family val="1"/>
      </rPr>
      <t>Hearing Notice 2</t>
    </r>
    <r>
      <rPr>
        <sz val="12"/>
        <rFont val="Times New Roman"/>
        <family val="1"/>
      </rPr>
      <t xml:space="preserve">. </t>
    </r>
  </si>
  <si>
    <t xml:space="preserve">Complete the columns in green; the Actual Tax Rate columns and July 1 Estimate Valuations. Ensure the </t>
  </si>
  <si>
    <t xml:space="preserve">Hearning Notice 2 is published along with the County's hearing notice and that the Hearing Notice 2 is </t>
  </si>
  <si>
    <t xml:space="preserve">included with the County's budget when submitted to Municipal Services. </t>
  </si>
  <si>
    <r>
      <t xml:space="preserve">7. Complete a fund page for "Funds With a Tax Levy" located on tab </t>
    </r>
    <r>
      <rPr>
        <u/>
        <sz val="12"/>
        <rFont val="Times New Roman"/>
        <family val="1"/>
      </rPr>
      <t>Sheet 1</t>
    </r>
    <r>
      <rPr>
        <sz val="12"/>
        <rFont val="Times New Roman"/>
        <family val="1"/>
      </rPr>
      <t xml:space="preserve"> if needed for the special </t>
    </r>
  </si>
  <si>
    <t>district  This special district fund page is titled "Consolidated Method Fund Page." Since these fund pages</t>
  </si>
  <si>
    <t xml:space="preserve">(Sheet 1 - Sheet 29) are not linked to the Certificate 2 page or the Hearing Notice 2 page, </t>
  </si>
  <si>
    <r>
      <t xml:space="preserve">you must ensure the fund page information is carried over to the Certificate 2 tab </t>
    </r>
    <r>
      <rPr>
        <u/>
        <sz val="12"/>
        <rFont val="Times New Roman"/>
        <family val="1"/>
      </rPr>
      <t>cert2</t>
    </r>
    <r>
      <rPr>
        <sz val="12"/>
        <rFont val="Times New Roman"/>
        <family val="1"/>
      </rPr>
      <t xml:space="preserve"> and the Hearing</t>
    </r>
  </si>
  <si>
    <r>
      <t xml:space="preserve">Notice 2 tab </t>
    </r>
    <r>
      <rPr>
        <u/>
        <sz val="12"/>
        <rFont val="Times New Roman"/>
        <family val="1"/>
      </rPr>
      <t>Hearning Notice 2</t>
    </r>
    <r>
      <rPr>
        <sz val="12"/>
        <rFont val="Times New Roman"/>
        <family val="1"/>
      </rPr>
      <t>. This  process must be done for each special district needing a fund page</t>
    </r>
  </si>
  <si>
    <t>Ensure to number each page used and that it shows on the Certificate 2 with the correct page number.</t>
  </si>
  <si>
    <r>
      <t xml:space="preserve">8. Complete Fund Page for "Funds With No Tax Levy" located on tab </t>
    </r>
    <r>
      <rPr>
        <u/>
        <sz val="12"/>
        <rFont val="Times New Roman"/>
        <family val="1"/>
      </rPr>
      <t>Addtl No Tax Levy,</t>
    </r>
    <r>
      <rPr>
        <sz val="12"/>
        <rFont val="Times New Roman"/>
        <family val="1"/>
      </rPr>
      <t xml:space="preserve"> if the needed. </t>
    </r>
  </si>
  <si>
    <t xml:space="preserve">This page is not linked so you must ensure that fund page information is carried over to the Certificate 2 tab </t>
  </si>
  <si>
    <r>
      <rPr>
        <u/>
        <sz val="12"/>
        <rFont val="Times New Roman"/>
        <family val="1"/>
      </rPr>
      <t>cert2</t>
    </r>
    <r>
      <rPr>
        <sz val="12"/>
        <rFont val="Times New Roman"/>
        <family val="1"/>
      </rPr>
      <t xml:space="preserve"> and the Hearing Notice 2 tab </t>
    </r>
    <r>
      <rPr>
        <u/>
        <sz val="12"/>
        <rFont val="Times New Roman"/>
        <family val="1"/>
      </rPr>
      <t>Hearning Notice 2</t>
    </r>
    <r>
      <rPr>
        <sz val="12"/>
        <rFont val="Times New Roman"/>
        <family val="1"/>
      </rPr>
      <t>. Make sure to key the appropriate page number at the</t>
    </r>
  </si>
  <si>
    <t>bottom and that it shows as the correct page number on the Certificate 2 page.</t>
  </si>
  <si>
    <t>9.  Once all needed Special Districts are completed, review the Certificate 2 and Hearing Notice 2 pages</t>
  </si>
  <si>
    <t>to ensure amounts agreement with the fund pages used.</t>
  </si>
  <si>
    <t xml:space="preserve">10. The pages used from this workbook must be included as part of the County budget that is adopted and </t>
  </si>
  <si>
    <t>submitted electronically to Municipal Services via armunis@ks.gov.</t>
  </si>
  <si>
    <t>County Multiple Special District Budget Workbook</t>
  </si>
  <si>
    <t>Enter county name followed by "County":</t>
  </si>
  <si>
    <t>Enter year being budgeted (YYYY):</t>
  </si>
  <si>
    <t xml:space="preserve">Input of Allocation of MV, RV, 16/20M, Commercial Vehicle, and Watercraft Tax Estimates </t>
  </si>
  <si>
    <t>Comp 1</t>
  </si>
  <si>
    <t>Comp 2</t>
  </si>
  <si>
    <t>Comp 3</t>
  </si>
  <si>
    <t>Comp 4</t>
  </si>
  <si>
    <t>Comp 5</t>
  </si>
  <si>
    <t>Comp 6</t>
  </si>
  <si>
    <t>Comp 7</t>
  </si>
  <si>
    <t>Comp 8</t>
  </si>
  <si>
    <t>Comp 9</t>
  </si>
  <si>
    <t>Comp 10</t>
  </si>
  <si>
    <t>Comp 11</t>
  </si>
  <si>
    <t>Comp 12</t>
  </si>
  <si>
    <t>Comp 13</t>
  </si>
  <si>
    <t>Comp 14</t>
  </si>
  <si>
    <t>Comp 15</t>
  </si>
  <si>
    <t>Comp 16</t>
  </si>
  <si>
    <t>Comp 17</t>
  </si>
  <si>
    <t>Comp 18</t>
  </si>
  <si>
    <t>Comp 19</t>
  </si>
  <si>
    <t>Comp 20</t>
  </si>
  <si>
    <t>Comp 21</t>
  </si>
  <si>
    <t>Comp 22</t>
  </si>
  <si>
    <t>Comp 23</t>
  </si>
  <si>
    <t>Comp 24</t>
  </si>
  <si>
    <t>Comp 25</t>
  </si>
  <si>
    <t>Comp 26</t>
  </si>
  <si>
    <t>Comp 27</t>
  </si>
  <si>
    <t>Comp 28</t>
  </si>
  <si>
    <t>Comp 29</t>
  </si>
  <si>
    <t>MVT Allocation</t>
  </si>
  <si>
    <t>RVT Allocation</t>
  </si>
  <si>
    <t>16/20M Allocation</t>
  </si>
  <si>
    <t>Commercial Veh Allocation</t>
  </si>
  <si>
    <t>Watercraft Allocation</t>
  </si>
  <si>
    <t xml:space="preserve">CPA Summary of Assumptions </t>
  </si>
  <si>
    <t>CERTIFICATE (2)</t>
  </si>
  <si>
    <t>County Clerk's Use Only</t>
  </si>
  <si>
    <t>Page No.</t>
  </si>
  <si>
    <t>Expenditures</t>
  </si>
  <si>
    <t>Nov. 1 Final Assessed Valuation</t>
  </si>
  <si>
    <t>Final Tax Rate*</t>
  </si>
  <si>
    <t>Table of Contents:</t>
  </si>
  <si>
    <t>K.S.A.</t>
  </si>
  <si>
    <t>Attest: ___________________________,</t>
  </si>
  <si>
    <t>County Clerk</t>
  </si>
  <si>
    <t xml:space="preserve">Page No. </t>
  </si>
  <si>
    <t>CONSOLIDATED METHOD FUND PAGE</t>
  </si>
  <si>
    <t>County Name</t>
  </si>
  <si>
    <t xml:space="preserve">Special District Name </t>
  </si>
  <si>
    <t>FUND PAGE</t>
  </si>
  <si>
    <t>Adopted Budget for</t>
  </si>
  <si>
    <t>Prior Year</t>
  </si>
  <si>
    <t>GENERAL FUND</t>
  </si>
  <si>
    <t>Unencumbered Cash Balance, Jan. 1</t>
  </si>
  <si>
    <t>Ad Valorem Tax</t>
  </si>
  <si>
    <t>x</t>
  </si>
  <si>
    <t>Delinquent Tax</t>
  </si>
  <si>
    <t>Motor Vehicle Tax</t>
  </si>
  <si>
    <t>Recreational Vehicle Tax</t>
  </si>
  <si>
    <t>16/20M Vehicle Tax</t>
  </si>
  <si>
    <t>Commercial Vehicle Tax</t>
  </si>
  <si>
    <t>Watercraft Tax</t>
  </si>
  <si>
    <t xml:space="preserve"> </t>
  </si>
  <si>
    <t>Interest on Idle Funds</t>
  </si>
  <si>
    <t>Total Receipts</t>
  </si>
  <si>
    <t>Resources Available:</t>
  </si>
  <si>
    <t>Expenditures:</t>
  </si>
  <si>
    <t>Total Expenditures</t>
  </si>
  <si>
    <t>Unencumbered Cash Balance, Dec 31</t>
  </si>
  <si>
    <t>Non-Appropriated Balance</t>
  </si>
  <si>
    <t>Total Expenditures and Non-Appropriated Balance</t>
  </si>
  <si>
    <t>Tax Required</t>
  </si>
  <si>
    <t xml:space="preserve"> Delinquency Computation % Rate</t>
  </si>
  <si>
    <t xml:space="preserve">CPA summary </t>
  </si>
  <si>
    <t>Allocation of MV, RV, 16/20M, Commercial Vehicle, and Watercraft Tax Estimates</t>
  </si>
  <si>
    <t>Budgeted Fund</t>
  </si>
  <si>
    <t xml:space="preserve"> MVT</t>
  </si>
  <si>
    <t xml:space="preserve"> RVT</t>
  </si>
  <si>
    <t xml:space="preserve"> 16/20M Veh</t>
  </si>
  <si>
    <t>Commercial Veh</t>
  </si>
  <si>
    <t>Watercraft</t>
  </si>
  <si>
    <t>Names</t>
  </si>
  <si>
    <t>Alloc</t>
  </si>
  <si>
    <t>General</t>
  </si>
  <si>
    <t>Total</t>
  </si>
  <si>
    <t>County Treas MVT Estimate</t>
  </si>
  <si>
    <t>County Treas RVT Estimate</t>
  </si>
  <si>
    <t>County Treas 16/20M Estimate</t>
  </si>
  <si>
    <t>County Treas Commercial Vehicle Tax Estimate</t>
  </si>
  <si>
    <t>County Treas Watercraft Tax Estimate</t>
  </si>
  <si>
    <t>MVT Factor</t>
  </si>
  <si>
    <t>RVT Factor</t>
  </si>
  <si>
    <t>16/20M Factor</t>
  </si>
  <si>
    <t>Commercial Vehicle Factor</t>
  </si>
  <si>
    <t>Watercraft Factor</t>
  </si>
  <si>
    <t>Current Year</t>
  </si>
  <si>
    <t>Proposed Budget</t>
  </si>
  <si>
    <t>In Lieu of Taxes</t>
  </si>
  <si>
    <t xml:space="preserve">CPA Summary </t>
  </si>
  <si>
    <t>Special District Name</t>
  </si>
  <si>
    <t>FUND PAGE FOR FUNDS WITH A TAX LEVY</t>
  </si>
  <si>
    <t>Adopted Budget</t>
  </si>
  <si>
    <t>Unencumbered Cash Balance Jan 1</t>
  </si>
  <si>
    <t>Receipts:</t>
  </si>
  <si>
    <t>16/20 M Vehicle Tax</t>
  </si>
  <si>
    <t>Unencumbered Cash Balance Dec 31</t>
  </si>
  <si>
    <t>CPA Summary</t>
  </si>
  <si>
    <t>County</t>
  </si>
  <si>
    <t>FUND PAGE FOR FUNDS WITH NO TAX LEVY</t>
  </si>
  <si>
    <t>Salaries &amp; Wages</t>
  </si>
  <si>
    <t>Employee Beneifts</t>
  </si>
  <si>
    <t xml:space="preserve">NON-BUDGETED FUNDS </t>
  </si>
  <si>
    <t>Non-Budgeted Funds</t>
  </si>
  <si>
    <t>(1) Fund Name:</t>
  </si>
  <si>
    <t>(2) Fund Name:</t>
  </si>
  <si>
    <t>(3) Fund Name:</t>
  </si>
  <si>
    <t>(4) Fund Name:</t>
  </si>
  <si>
    <t>(5) Fund Name:</t>
  </si>
  <si>
    <t xml:space="preserve">Unencumbered </t>
  </si>
  <si>
    <t>Cash Balance Jan 1</t>
  </si>
  <si>
    <t>Cash Balance Dec 31</t>
  </si>
  <si>
    <t>**</t>
  </si>
  <si>
    <t>** Note: These two block figures should agree.</t>
  </si>
  <si>
    <t>NOTICE OF BUDGET AND RATE HEARING</t>
  </si>
  <si>
    <t>Actual Tax Rate*</t>
  </si>
  <si>
    <t>Budget Authority for Expenditures</t>
  </si>
  <si>
    <t>Proposed Estimted Tax Rate*</t>
  </si>
  <si>
    <t>Revenue Neutral Rate**</t>
  </si>
  <si>
    <t>Special District Funds</t>
  </si>
  <si>
    <t xml:space="preserve">  *Tax rates are expressed in mills</t>
  </si>
  <si>
    <t>**Revenue Neutral Rate as defined by KSA 79-2988</t>
  </si>
  <si>
    <t>Clerk</t>
  </si>
  <si>
    <t>The following changes were made to this workbook during April 2024</t>
  </si>
  <si>
    <t>1. Removed LAVTR from Sheet 1 through 29 tabs.</t>
  </si>
  <si>
    <t>2. Updated instructions to reflect correct verbiage and processes.</t>
  </si>
  <si>
    <t>3. Renamed Cash Forward to Cash Reserve on all fund pages.</t>
  </si>
  <si>
    <t>Does budget require a resoluiton to exceed RNR?</t>
  </si>
  <si>
    <t>Revenue Neutral Rate</t>
  </si>
  <si>
    <t>Special District/Fund</t>
  </si>
  <si>
    <t>The following changes were made during May 2024:</t>
  </si>
  <si>
    <t>1) Added RNR to 'cert 2' along with question "does budget rquire res. To exceed RNR?"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</si>
</sst>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_)"/>
    <numFmt numFmtId="165" formatCode="0.00000_)"/>
    <numFmt numFmtId="166" formatCode="0_)"/>
    <numFmt numFmtId="167" formatCode="0.000%"/>
    <numFmt numFmtId="168" formatCode="0.000"/>
    <numFmt numFmtId="169" formatCode="#,##0.000_);\(#,##0.000\)"/>
  </numFmts>
  <fonts count="2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  <font>
      <b/>
      <u/>
      <sz val="10"/>
      <name val="Arial"/>
      <family val="2"/>
    </font>
    <font>
      <u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8"/>
      <name val="Times New Roman"/>
      <family val="1"/>
    </font>
    <font>
      <b/>
      <u/>
      <sz val="8"/>
      <color indexed="10"/>
      <name val="Times New Roman"/>
      <family val="1"/>
    </font>
    <font>
      <sz val="12"/>
      <name val="Courier"/>
      <family val="3"/>
    </font>
    <font>
      <sz val="12"/>
      <name val="Courier"/>
      <family val="3"/>
    </font>
    <font>
      <u/>
      <sz val="12"/>
      <color indexed="12"/>
      <name val="Courier New"/>
      <family val="3"/>
    </font>
    <font>
      <sz val="12"/>
      <name val="Courier New"/>
      <family val="3"/>
    </font>
    <font>
      <u/>
      <sz val="12"/>
      <color indexed="12"/>
      <name val="Courier"/>
      <family val="3"/>
    </font>
    <font>
      <sz val="12"/>
      <name val="Courier"/>
      <family val="3"/>
    </font>
    <font>
      <sz val="12"/>
      <name val="Courier"/>
      <family val="3"/>
    </font>
    <font>
      <sz val="12"/>
      <name val="Courie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06">
    <xf numFmtId="0" fontId="0" fillId="0" borderId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8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1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21" fillId="0" borderId="0"/>
    <xf numFmtId="0" fontId="22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9" fontId="25" fillId="0" borderId="0" applyFont="0" applyFill="0" applyBorder="0" applyAlignment="0" applyProtection="0"/>
  </cellStyleXfs>
  <cellXfs count="319">
    <xf numFmtId="0" fontId="0" fillId="0" borderId="0" xfId="0"/>
    <xf numFmtId="0" fontId="1" fillId="3" borderId="0" xfId="0" applyFont="1" applyFill="1"/>
    <xf numFmtId="37" fontId="2" fillId="3" borderId="0" xfId="0" applyNumberFormat="1" applyFont="1" applyFill="1" applyAlignment="1">
      <alignment horizontal="left"/>
    </xf>
    <xf numFmtId="0" fontId="1" fillId="0" borderId="0" xfId="0" applyFont="1"/>
    <xf numFmtId="37" fontId="1" fillId="3" borderId="0" xfId="0" applyNumberFormat="1" applyFont="1" applyFill="1" applyAlignment="1">
      <alignment horizontal="left"/>
    </xf>
    <xf numFmtId="37" fontId="1" fillId="3" borderId="0" xfId="0" applyNumberFormat="1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37" fontId="2" fillId="3" borderId="3" xfId="0" applyNumberFormat="1" applyFont="1" applyFill="1" applyBorder="1" applyAlignment="1">
      <alignment horizontal="left"/>
    </xf>
    <xf numFmtId="0" fontId="1" fillId="3" borderId="3" xfId="0" applyFont="1" applyFill="1" applyBorder="1"/>
    <xf numFmtId="37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/>
    <xf numFmtId="37" fontId="1" fillId="4" borderId="5" xfId="0" applyNumberFormat="1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37" fontId="1" fillId="3" borderId="5" xfId="0" applyNumberFormat="1" applyFont="1" applyFill="1" applyBorder="1" applyAlignment="1">
      <alignment horizontal="left"/>
    </xf>
    <xf numFmtId="37" fontId="1" fillId="3" borderId="5" xfId="0" applyNumberFormat="1" applyFont="1" applyFill="1" applyBorder="1" applyAlignment="1">
      <alignment horizontal="fill"/>
    </xf>
    <xf numFmtId="37" fontId="1" fillId="3" borderId="5" xfId="0" applyNumberFormat="1" applyFont="1" applyFill="1" applyBorder="1"/>
    <xf numFmtId="37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37" fontId="1" fillId="0" borderId="0" xfId="0" applyNumberFormat="1" applyFont="1" applyAlignment="1" applyProtection="1">
      <alignment horizontal="fill"/>
      <protection locked="0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fill"/>
    </xf>
    <xf numFmtId="0" fontId="2" fillId="3" borderId="0" xfId="0" applyFont="1" applyFill="1"/>
    <xf numFmtId="0" fontId="1" fillId="3" borderId="6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37" fontId="1" fillId="2" borderId="5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37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37" fontId="2" fillId="3" borderId="5" xfId="0" applyNumberFormat="1" applyFont="1" applyFill="1" applyBorder="1"/>
    <xf numFmtId="37" fontId="1" fillId="3" borderId="0" xfId="0" applyNumberFormat="1" applyFont="1" applyFill="1"/>
    <xf numFmtId="3" fontId="1" fillId="3" borderId="5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3" borderId="5" xfId="0" applyFont="1" applyFill="1" applyBorder="1" applyAlignment="1">
      <alignment horizontal="left"/>
    </xf>
    <xf numFmtId="3" fontId="1" fillId="3" borderId="0" xfId="0" applyNumberFormat="1" applyFont="1" applyFill="1"/>
    <xf numFmtId="3" fontId="1" fillId="3" borderId="3" xfId="0" applyNumberFormat="1" applyFont="1" applyFill="1" applyBorder="1"/>
    <xf numFmtId="0" fontId="1" fillId="3" borderId="11" xfId="0" applyFont="1" applyFill="1" applyBorder="1"/>
    <xf numFmtId="37" fontId="1" fillId="3" borderId="0" xfId="0" quotePrefix="1" applyNumberFormat="1" applyFont="1" applyFill="1" applyAlignment="1">
      <alignment horizontal="right"/>
    </xf>
    <xf numFmtId="37" fontId="1" fillId="3" borderId="0" xfId="0" applyNumberFormat="1" applyFont="1" applyFill="1" applyAlignment="1">
      <alignment horizontal="fill"/>
    </xf>
    <xf numFmtId="37" fontId="1" fillId="3" borderId="3" xfId="0" applyNumberFormat="1" applyFont="1" applyFill="1" applyBorder="1" applyAlignment="1">
      <alignment horizontal="left"/>
    </xf>
    <xf numFmtId="37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1" fillId="3" borderId="7" xfId="0" applyFont="1" applyFill="1" applyBorder="1"/>
    <xf numFmtId="37" fontId="1" fillId="3" borderId="3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Protection="1">
      <protection locked="0"/>
    </xf>
    <xf numFmtId="0" fontId="1" fillId="3" borderId="8" xfId="0" applyFont="1" applyFill="1" applyBorder="1"/>
    <xf numFmtId="37" fontId="1" fillId="3" borderId="1" xfId="0" applyNumberFormat="1" applyFont="1" applyFill="1" applyBorder="1"/>
    <xf numFmtId="0" fontId="1" fillId="3" borderId="7" xfId="0" applyFont="1" applyFill="1" applyBorder="1" applyAlignment="1">
      <alignment horizontal="left"/>
    </xf>
    <xf numFmtId="37" fontId="1" fillId="4" borderId="5" xfId="0" applyNumberFormat="1" applyFont="1" applyFill="1" applyBorder="1"/>
    <xf numFmtId="0" fontId="1" fillId="3" borderId="13" xfId="0" applyFont="1" applyFill="1" applyBorder="1" applyAlignment="1">
      <alignment horizontal="center"/>
    </xf>
    <xf numFmtId="37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37" fontId="1" fillId="3" borderId="3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37" fontId="1" fillId="4" borderId="5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 applyProtection="1">
      <alignment horizontal="center"/>
      <protection locked="0"/>
    </xf>
    <xf numFmtId="166" fontId="1" fillId="3" borderId="3" xfId="0" applyNumberFormat="1" applyFont="1" applyFill="1" applyBorder="1"/>
    <xf numFmtId="37" fontId="1" fillId="3" borderId="3" xfId="0" quotePrefix="1" applyNumberFormat="1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center"/>
    </xf>
    <xf numFmtId="37" fontId="1" fillId="4" borderId="3" xfId="0" applyNumberFormat="1" applyFont="1" applyFill="1" applyBorder="1"/>
    <xf numFmtId="37" fontId="1" fillId="2" borderId="5" xfId="0" applyNumberFormat="1" applyFont="1" applyFill="1" applyBorder="1" applyAlignment="1" applyProtection="1">
      <alignment horizontal="left"/>
      <protection locked="0"/>
    </xf>
    <xf numFmtId="37" fontId="2" fillId="3" borderId="5" xfId="0" applyNumberFormat="1" applyFont="1" applyFill="1" applyBorder="1" applyAlignment="1">
      <alignment horizontal="left"/>
    </xf>
    <xf numFmtId="37" fontId="1" fillId="3" borderId="0" xfId="0" applyNumberFormat="1" applyFont="1" applyFill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6" fontId="1" fillId="3" borderId="0" xfId="0" applyNumberFormat="1" applyFont="1" applyFill="1"/>
    <xf numFmtId="3" fontId="1" fillId="2" borderId="5" xfId="0" applyNumberFormat="1" applyFont="1" applyFill="1" applyBorder="1" applyProtection="1">
      <protection locked="0"/>
    </xf>
    <xf numFmtId="3" fontId="1" fillId="3" borderId="5" xfId="0" applyNumberFormat="1" applyFont="1" applyFill="1" applyBorder="1" applyAlignment="1">
      <alignment horizontal="fill"/>
    </xf>
    <xf numFmtId="0" fontId="1" fillId="2" borderId="5" xfId="0" applyFont="1" applyFill="1" applyBorder="1" applyAlignment="1" applyProtection="1">
      <alignment horizontal="left"/>
      <protection locked="0"/>
    </xf>
    <xf numFmtId="37" fontId="1" fillId="3" borderId="0" xfId="0" applyNumberFormat="1" applyFont="1" applyFill="1" applyProtection="1">
      <protection locked="0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37" fontId="1" fillId="4" borderId="5" xfId="0" applyNumberFormat="1" applyFont="1" applyFill="1" applyBorder="1" applyAlignment="1">
      <alignment horizontal="left"/>
    </xf>
    <xf numFmtId="3" fontId="1" fillId="4" borderId="5" xfId="0" applyNumberFormat="1" applyFont="1" applyFill="1" applyBorder="1"/>
    <xf numFmtId="0" fontId="0" fillId="3" borderId="0" xfId="0" applyFill="1"/>
    <xf numFmtId="0" fontId="1" fillId="3" borderId="0" xfId="0" applyFont="1" applyFill="1" applyProtection="1">
      <protection locked="0"/>
    </xf>
    <xf numFmtId="0" fontId="0" fillId="3" borderId="0" xfId="0" applyFill="1" applyAlignment="1">
      <alignment horizontal="right"/>
    </xf>
    <xf numFmtId="0" fontId="1" fillId="4" borderId="0" xfId="0" applyFont="1" applyFill="1"/>
    <xf numFmtId="37" fontId="3" fillId="3" borderId="7" xfId="0" applyNumberFormat="1" applyFont="1" applyFill="1" applyBorder="1" applyAlignment="1">
      <alignment horizontal="center"/>
    </xf>
    <xf numFmtId="168" fontId="1" fillId="3" borderId="5" xfId="0" applyNumberFormat="1" applyFont="1" applyFill="1" applyBorder="1"/>
    <xf numFmtId="37" fontId="1" fillId="3" borderId="5" xfId="0" applyNumberFormat="1" applyFont="1" applyFill="1" applyBorder="1" applyAlignment="1">
      <alignment horizontal="right"/>
    </xf>
    <xf numFmtId="167" fontId="1" fillId="2" borderId="0" xfId="0" applyNumberFormat="1" applyFont="1" applyFill="1" applyProtection="1">
      <protection locked="0"/>
    </xf>
    <xf numFmtId="0" fontId="3" fillId="0" borderId="0" xfId="0" applyFont="1"/>
    <xf numFmtId="0" fontId="0" fillId="0" borderId="0" xfId="0" applyAlignment="1">
      <alignment horizontal="left"/>
    </xf>
    <xf numFmtId="0" fontId="2" fillId="4" borderId="5" xfId="0" applyFont="1" applyFill="1" applyBorder="1" applyAlignment="1" applyProtection="1">
      <alignment horizontal="center"/>
      <protection locked="0"/>
    </xf>
    <xf numFmtId="3" fontId="1" fillId="6" borderId="5" xfId="0" applyNumberFormat="1" applyFont="1" applyFill="1" applyBorder="1"/>
    <xf numFmtId="3" fontId="2" fillId="6" borderId="5" xfId="0" applyNumberFormat="1" applyFont="1" applyFill="1" applyBorder="1"/>
    <xf numFmtId="37" fontId="2" fillId="6" borderId="5" xfId="0" applyNumberFormat="1" applyFont="1" applyFill="1" applyBorder="1"/>
    <xf numFmtId="3" fontId="1" fillId="4" borderId="5" xfId="0" applyNumberFormat="1" applyFont="1" applyFill="1" applyBorder="1" applyProtection="1">
      <protection locked="0"/>
    </xf>
    <xf numFmtId="167" fontId="1" fillId="4" borderId="0" xfId="0" applyNumberFormat="1" applyFont="1" applyFill="1" applyAlignment="1" applyProtection="1">
      <alignment horizontal="left"/>
      <protection locked="0"/>
    </xf>
    <xf numFmtId="0" fontId="10" fillId="0" borderId="0" xfId="0" applyFont="1"/>
    <xf numFmtId="37" fontId="1" fillId="2" borderId="1" xfId="0" applyNumberFormat="1" applyFont="1" applyFill="1" applyBorder="1" applyProtection="1">
      <protection locked="0"/>
    </xf>
    <xf numFmtId="37" fontId="2" fillId="6" borderId="1" xfId="0" applyNumberFormat="1" applyFont="1" applyFill="1" applyBorder="1"/>
    <xf numFmtId="0" fontId="2" fillId="3" borderId="0" xfId="0" applyFont="1" applyFill="1" applyProtection="1">
      <protection locked="0"/>
    </xf>
    <xf numFmtId="0" fontId="1" fillId="3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/>
    <xf numFmtId="0" fontId="1" fillId="4" borderId="1" xfId="0" applyFont="1" applyFill="1" applyBorder="1"/>
    <xf numFmtId="37" fontId="2" fillId="3" borderId="1" xfId="0" applyNumberFormat="1" applyFont="1" applyFill="1" applyBorder="1"/>
    <xf numFmtId="0" fontId="1" fillId="3" borderId="15" xfId="0" applyFont="1" applyFill="1" applyBorder="1"/>
    <xf numFmtId="0" fontId="1" fillId="3" borderId="4" xfId="0" applyFont="1" applyFill="1" applyBorder="1"/>
    <xf numFmtId="37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3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vertical="center"/>
    </xf>
    <xf numFmtId="3" fontId="13" fillId="6" borderId="5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3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4" borderId="5" xfId="0" applyFont="1" applyFill="1" applyBorder="1" applyAlignment="1" applyProtection="1">
      <alignment vertical="center"/>
      <protection locked="0"/>
    </xf>
    <xf numFmtId="0" fontId="13" fillId="4" borderId="15" xfId="0" applyFont="1" applyFill="1" applyBorder="1" applyAlignment="1" applyProtection="1">
      <alignment vertical="center"/>
      <protection locked="0"/>
    </xf>
    <xf numFmtId="3" fontId="13" fillId="4" borderId="15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3" fontId="13" fillId="4" borderId="7" xfId="0" applyNumberFormat="1" applyFont="1" applyFill="1" applyBorder="1" applyAlignment="1" applyProtection="1">
      <alignment horizontal="center" vertical="center"/>
      <protection locked="0"/>
    </xf>
    <xf numFmtId="3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alignment vertical="center"/>
      <protection locked="0"/>
    </xf>
    <xf numFmtId="3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3" fontId="13" fillId="6" borderId="4" xfId="0" applyNumberFormat="1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center" vertical="center"/>
    </xf>
    <xf numFmtId="3" fontId="14" fillId="5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49" fontId="1" fillId="4" borderId="5" xfId="0" applyNumberFormat="1" applyFont="1" applyFill="1" applyBorder="1" applyAlignment="1" applyProtection="1">
      <alignment horizontal="center"/>
      <protection locked="0"/>
    </xf>
    <xf numFmtId="37" fontId="1" fillId="3" borderId="9" xfId="0" applyNumberFormat="1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37" fontId="1" fillId="3" borderId="5" xfId="0" applyNumberFormat="1" applyFont="1" applyFill="1" applyBorder="1" applyAlignment="1">
      <alignment horizontal="center" vertical="center"/>
    </xf>
    <xf numFmtId="0" fontId="0" fillId="9" borderId="0" xfId="0" applyFill="1"/>
    <xf numFmtId="0" fontId="1" fillId="9" borderId="0" xfId="0" applyFont="1" applyFill="1"/>
    <xf numFmtId="0" fontId="1" fillId="8" borderId="0" xfId="0" applyFont="1" applyFill="1" applyProtection="1">
      <protection locked="0"/>
    </xf>
    <xf numFmtId="3" fontId="1" fillId="10" borderId="5" xfId="0" applyNumberFormat="1" applyFont="1" applyFill="1" applyBorder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37" fontId="1" fillId="3" borderId="1" xfId="0" applyNumberFormat="1" applyFont="1" applyFill="1" applyBorder="1" applyAlignment="1">
      <alignment horizontal="right"/>
    </xf>
    <xf numFmtId="0" fontId="1" fillId="9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37" fontId="2" fillId="8" borderId="0" xfId="44" applyNumberFormat="1" applyFont="1" applyFill="1" applyAlignment="1">
      <alignment horizontal="left" vertical="center"/>
    </xf>
    <xf numFmtId="37" fontId="1" fillId="3" borderId="4" xfId="0" applyNumberFormat="1" applyFont="1" applyFill="1" applyBorder="1" applyAlignment="1">
      <alignment horizontal="left"/>
    </xf>
    <xf numFmtId="3" fontId="1" fillId="9" borderId="0" xfId="0" applyNumberFormat="1" applyFont="1" applyFill="1" applyProtection="1">
      <protection locked="0"/>
    </xf>
    <xf numFmtId="0" fontId="10" fillId="9" borderId="0" xfId="0" applyFont="1" applyFill="1" applyProtection="1">
      <protection locked="0"/>
    </xf>
    <xf numFmtId="167" fontId="1" fillId="4" borderId="5" xfId="0" applyNumberFormat="1" applyFont="1" applyFill="1" applyBorder="1" applyAlignment="1" applyProtection="1">
      <alignment horizontal="left"/>
      <protection locked="0"/>
    </xf>
    <xf numFmtId="164" fontId="1" fillId="2" borderId="5" xfId="0" applyNumberFormat="1" applyFont="1" applyFill="1" applyBorder="1" applyProtection="1">
      <protection locked="0"/>
    </xf>
    <xf numFmtId="0" fontId="1" fillId="11" borderId="0" xfId="44" applyFont="1" applyFill="1" applyAlignment="1">
      <alignment vertical="center"/>
    </xf>
    <xf numFmtId="37" fontId="1" fillId="9" borderId="0" xfId="0" applyNumberFormat="1" applyFont="1" applyFill="1" applyAlignment="1">
      <alignment horizontal="center"/>
    </xf>
    <xf numFmtId="37" fontId="1" fillId="9" borderId="3" xfId="0" applyNumberFormat="1" applyFont="1" applyFill="1" applyBorder="1" applyAlignment="1" applyProtection="1">
      <alignment horizontal="center"/>
      <protection locked="0"/>
    </xf>
    <xf numFmtId="0" fontId="1" fillId="9" borderId="0" xfId="0" applyFont="1" applyFill="1" applyAlignment="1">
      <alignment horizontal="center"/>
    </xf>
    <xf numFmtId="0" fontId="1" fillId="3" borderId="0" xfId="663" applyFont="1" applyFill="1"/>
    <xf numFmtId="0" fontId="1" fillId="3" borderId="0" xfId="663" applyFont="1" applyFill="1" applyAlignment="1">
      <alignment horizontal="left"/>
    </xf>
    <xf numFmtId="37" fontId="1" fillId="9" borderId="0" xfId="0" applyNumberFormat="1" applyFont="1" applyFill="1" applyAlignment="1" applyProtection="1">
      <alignment horizontal="center"/>
      <protection locked="0"/>
    </xf>
    <xf numFmtId="0" fontId="1" fillId="3" borderId="2" xfId="663" applyFont="1" applyFill="1" applyBorder="1" applyAlignment="1">
      <alignment horizontal="center" shrinkToFit="1"/>
    </xf>
    <xf numFmtId="0" fontId="1" fillId="3" borderId="2" xfId="663" applyFont="1" applyFill="1" applyBorder="1" applyAlignment="1">
      <alignment horizontal="center"/>
    </xf>
    <xf numFmtId="0" fontId="1" fillId="3" borderId="8" xfId="663" applyFont="1" applyFill="1" applyBorder="1" applyAlignment="1">
      <alignment horizontal="left"/>
    </xf>
    <xf numFmtId="0" fontId="1" fillId="3" borderId="13" xfId="663" applyFont="1" applyFill="1" applyBorder="1" applyAlignment="1">
      <alignment horizontal="center"/>
    </xf>
    <xf numFmtId="0" fontId="1" fillId="9" borderId="0" xfId="663" applyFont="1" applyFill="1" applyAlignment="1">
      <alignment horizontal="left"/>
    </xf>
    <xf numFmtId="0" fontId="1" fillId="9" borderId="0" xfId="44" applyFont="1" applyFill="1" applyAlignment="1">
      <alignment vertical="center"/>
    </xf>
    <xf numFmtId="0" fontId="1" fillId="9" borderId="0" xfId="0" applyFont="1" applyFill="1" applyAlignment="1">
      <alignment horizontal="left"/>
    </xf>
    <xf numFmtId="0" fontId="1" fillId="3" borderId="10" xfId="0" applyFont="1" applyFill="1" applyBorder="1"/>
    <xf numFmtId="37" fontId="1" fillId="3" borderId="11" xfId="0" applyNumberFormat="1" applyFont="1" applyFill="1" applyBorder="1" applyAlignment="1">
      <alignment horizontal="right"/>
    </xf>
    <xf numFmtId="37" fontId="1" fillId="3" borderId="11" xfId="0" applyNumberFormat="1" applyFont="1" applyFill="1" applyBorder="1"/>
    <xf numFmtId="0" fontId="1" fillId="9" borderId="11" xfId="0" applyFont="1" applyFill="1" applyBorder="1"/>
    <xf numFmtId="0" fontId="1" fillId="9" borderId="15" xfId="0" applyFont="1" applyFill="1" applyBorder="1"/>
    <xf numFmtId="0" fontId="1" fillId="3" borderId="14" xfId="0" applyFont="1" applyFill="1" applyBorder="1"/>
    <xf numFmtId="0" fontId="1" fillId="9" borderId="6" xfId="0" applyFont="1" applyFill="1" applyBorder="1"/>
    <xf numFmtId="0" fontId="1" fillId="3" borderId="12" xfId="0" applyFont="1" applyFill="1" applyBorder="1"/>
    <xf numFmtId="37" fontId="1" fillId="3" borderId="3" xfId="0" applyNumberFormat="1" applyFont="1" applyFill="1" applyBorder="1" applyAlignment="1">
      <alignment horizontal="right"/>
    </xf>
    <xf numFmtId="0" fontId="1" fillId="9" borderId="3" xfId="0" applyFont="1" applyFill="1" applyBorder="1"/>
    <xf numFmtId="0" fontId="1" fillId="9" borderId="7" xfId="0" applyFont="1" applyFill="1" applyBorder="1"/>
    <xf numFmtId="37" fontId="1" fillId="3" borderId="15" xfId="0" applyNumberFormat="1" applyFont="1" applyFill="1" applyBorder="1" applyAlignment="1">
      <alignment horizontal="right"/>
    </xf>
    <xf numFmtId="37" fontId="1" fillId="3" borderId="6" xfId="0" applyNumberFormat="1" applyFont="1" applyFill="1" applyBorder="1" applyAlignment="1">
      <alignment horizontal="right"/>
    </xf>
    <xf numFmtId="37" fontId="1" fillId="3" borderId="7" xfId="0" applyNumberFormat="1" applyFont="1" applyFill="1" applyBorder="1" applyAlignment="1">
      <alignment horizontal="right"/>
    </xf>
    <xf numFmtId="0" fontId="0" fillId="3" borderId="11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6" xfId="0" applyFill="1" applyBorder="1"/>
    <xf numFmtId="0" fontId="0" fillId="3" borderId="12" xfId="0" applyFill="1" applyBorder="1"/>
    <xf numFmtId="0" fontId="0" fillId="3" borderId="3" xfId="0" applyFill="1" applyBorder="1"/>
    <xf numFmtId="0" fontId="0" fillId="3" borderId="7" xfId="0" applyFill="1" applyBorder="1"/>
    <xf numFmtId="0" fontId="6" fillId="3" borderId="10" xfId="0" applyFont="1" applyFill="1" applyBorder="1"/>
    <xf numFmtId="0" fontId="1" fillId="3" borderId="10" xfId="0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37" fontId="1" fillId="3" borderId="4" xfId="0" applyNumberFormat="1" applyFont="1" applyFill="1" applyBorder="1"/>
    <xf numFmtId="168" fontId="1" fillId="3" borderId="4" xfId="0" applyNumberFormat="1" applyFont="1" applyFill="1" applyBorder="1"/>
    <xf numFmtId="0" fontId="2" fillId="9" borderId="0" xfId="0" applyFont="1" applyFill="1" applyAlignment="1">
      <alignment vertical="center"/>
    </xf>
    <xf numFmtId="37" fontId="1" fillId="3" borderId="2" xfId="0" applyNumberFormat="1" applyFont="1" applyFill="1" applyBorder="1" applyAlignment="1">
      <alignment wrapText="1"/>
    </xf>
    <xf numFmtId="37" fontId="2" fillId="3" borderId="5" xfId="0" applyNumberFormat="1" applyFont="1" applyFill="1" applyBorder="1" applyAlignment="1">
      <alignment horizontal="right"/>
    </xf>
    <xf numFmtId="37" fontId="12" fillId="3" borderId="0" xfId="0" applyNumberFormat="1" applyFont="1" applyFill="1" applyAlignment="1">
      <alignment horizontal="left" vertical="center"/>
    </xf>
    <xf numFmtId="168" fontId="1" fillId="4" borderId="5" xfId="0" applyNumberFormat="1" applyFont="1" applyFill="1" applyBorder="1" applyProtection="1">
      <protection locked="0"/>
    </xf>
    <xf numFmtId="0" fontId="1" fillId="4" borderId="0" xfId="0" applyFont="1" applyFill="1" applyAlignment="1" applyProtection="1">
      <alignment horizontal="right"/>
      <protection locked="0"/>
    </xf>
    <xf numFmtId="37" fontId="1" fillId="0" borderId="0" xfId="0" applyNumberFormat="1" applyFont="1" applyProtection="1">
      <protection locked="0"/>
    </xf>
    <xf numFmtId="37" fontId="1" fillId="0" borderId="0" xfId="0" applyNumberFormat="1" applyFont="1"/>
    <xf numFmtId="0" fontId="0" fillId="0" borderId="0" xfId="0" applyAlignment="1">
      <alignment wrapText="1"/>
    </xf>
    <xf numFmtId="9" fontId="1" fillId="0" borderId="0" xfId="805" applyFont="1"/>
    <xf numFmtId="37" fontId="1" fillId="3" borderId="0" xfId="0" applyNumberFormat="1" applyFont="1" applyFill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left" vertical="center"/>
    </xf>
    <xf numFmtId="169" fontId="1" fillId="3" borderId="0" xfId="0" applyNumberFormat="1" applyFont="1" applyFill="1" applyAlignment="1">
      <alignment vertical="center"/>
    </xf>
    <xf numFmtId="37" fontId="1" fillId="11" borderId="0" xfId="0" applyNumberFormat="1" applyFont="1" applyFill="1" applyAlignment="1">
      <alignment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37" fontId="1" fillId="3" borderId="11" xfId="0" applyNumberFormat="1" applyFont="1" applyFill="1" applyBorder="1" applyAlignment="1">
      <alignment horizontal="center" vertical="center"/>
    </xf>
    <xf numFmtId="37" fontId="1" fillId="3" borderId="0" xfId="0" applyNumberFormat="1" applyFont="1" applyFill="1" applyAlignment="1">
      <alignment horizontal="left" vertical="center"/>
    </xf>
    <xf numFmtId="37" fontId="1" fillId="3" borderId="0" xfId="0" applyNumberFormat="1" applyFont="1" applyFill="1" applyAlignment="1">
      <alignment horizontal="fill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4" borderId="0" xfId="0" applyFont="1" applyFill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center"/>
    </xf>
    <xf numFmtId="37" fontId="1" fillId="3" borderId="0" xfId="0" applyNumberFormat="1" applyFont="1" applyFill="1" applyAlignment="1">
      <alignment horizontal="center" vertical="center"/>
    </xf>
    <xf numFmtId="37" fontId="1" fillId="3" borderId="0" xfId="0" applyNumberFormat="1" applyFont="1" applyFill="1" applyAlignment="1">
      <alignment horizontal="right"/>
    </xf>
    <xf numFmtId="37" fontId="1" fillId="3" borderId="2" xfId="0" applyNumberFormat="1" applyFont="1" applyFill="1" applyBorder="1" applyAlignment="1">
      <alignment horizontal="center"/>
    </xf>
    <xf numFmtId="37" fontId="1" fillId="3" borderId="5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7" fillId="8" borderId="0" xfId="0" applyFont="1" applyFill="1" applyAlignment="1" applyProtection="1">
      <alignment horizontal="center"/>
      <protection locked="0"/>
    </xf>
    <xf numFmtId="0" fontId="8" fillId="8" borderId="0" xfId="0" applyFont="1" applyFill="1" applyProtection="1"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7" fontId="1" fillId="3" borderId="8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7" fontId="1" fillId="3" borderId="2" xfId="0" applyNumberFormat="1" applyFont="1" applyFill="1" applyBorder="1" applyAlignment="1">
      <alignment horizontal="center" wrapText="1"/>
    </xf>
    <xf numFmtId="37" fontId="1" fillId="3" borderId="13" xfId="0" applyNumberFormat="1" applyFont="1" applyFill="1" applyBorder="1" applyAlignment="1">
      <alignment horizontal="center" vertical="center" wrapText="1"/>
    </xf>
    <xf numFmtId="37" fontId="1" fillId="3" borderId="4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37" fontId="1" fillId="3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37" fontId="1" fillId="3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663" applyFont="1" applyFill="1" applyAlignment="1">
      <alignment horizontal="center"/>
    </xf>
    <xf numFmtId="0" fontId="11" fillId="0" borderId="0" xfId="663" applyAlignment="1">
      <alignment horizontal="center"/>
    </xf>
    <xf numFmtId="37" fontId="3" fillId="3" borderId="0" xfId="0" applyNumberFormat="1" applyFont="1" applyFill="1" applyAlignment="1" applyProtection="1">
      <alignment horizontal="center"/>
      <protection locked="0"/>
    </xf>
    <xf numFmtId="37" fontId="1" fillId="4" borderId="3" xfId="0" applyNumberFormat="1" applyFont="1" applyFill="1" applyBorder="1" applyAlignment="1" applyProtection="1">
      <alignment horizontal="center"/>
      <protection locked="0"/>
    </xf>
    <xf numFmtId="37" fontId="1" fillId="4" borderId="3" xfId="0" applyNumberFormat="1" applyFont="1" applyFill="1" applyBorder="1" applyAlignment="1">
      <alignment horizontal="center"/>
    </xf>
    <xf numFmtId="37" fontId="3" fillId="3" borderId="0" xfId="0" applyNumberFormat="1" applyFont="1" applyFill="1" applyAlignment="1">
      <alignment horizontal="center"/>
    </xf>
    <xf numFmtId="37" fontId="9" fillId="3" borderId="0" xfId="0" applyNumberFormat="1" applyFont="1" applyFill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right" vertical="center"/>
    </xf>
    <xf numFmtId="0" fontId="1" fillId="10" borderId="8" xfId="0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37" fontId="12" fillId="3" borderId="5" xfId="0" applyNumberFormat="1" applyFont="1" applyFill="1" applyBorder="1" applyAlignment="1">
      <alignment horizontal="center" vertical="center" wrapText="1"/>
    </xf>
    <xf numFmtId="37" fontId="1" fillId="3" borderId="2" xfId="0" applyNumberFormat="1" applyFont="1" applyFill="1" applyBorder="1" applyAlignment="1">
      <alignment horizontal="center"/>
    </xf>
    <xf numFmtId="37" fontId="1" fillId="3" borderId="5" xfId="0" applyNumberFormat="1" applyFont="1" applyFill="1" applyBorder="1" applyAlignment="1">
      <alignment horizontal="center"/>
    </xf>
    <xf numFmtId="37" fontId="2" fillId="3" borderId="0" xfId="0" applyNumberFormat="1" applyFont="1" applyFill="1" applyAlignment="1">
      <alignment horizontal="center"/>
    </xf>
    <xf numFmtId="37" fontId="1" fillId="3" borderId="2" xfId="0" applyNumberFormat="1" applyFont="1" applyFill="1" applyBorder="1" applyAlignment="1">
      <alignment horizontal="center" vertical="center" wrapText="1"/>
    </xf>
    <xf numFmtId="37" fontId="1" fillId="3" borderId="2" xfId="54" applyNumberFormat="1" applyFont="1" applyFill="1" applyBorder="1" applyAlignment="1">
      <alignment horizontal="center" vertical="center" wrapText="1"/>
    </xf>
    <xf numFmtId="37" fontId="1" fillId="3" borderId="4" xfId="54" applyNumberFormat="1" applyFont="1" applyFill="1" applyBorder="1" applyAlignment="1">
      <alignment horizontal="center" vertical="center" wrapText="1"/>
    </xf>
    <xf numFmtId="37" fontId="0" fillId="0" borderId="4" xfId="0" applyNumberFormat="1" applyBorder="1" applyAlignment="1">
      <alignment horizontal="center" vertical="center" wrapText="1"/>
    </xf>
    <xf numFmtId="37" fontId="1" fillId="3" borderId="3" xfId="0" applyNumberFormat="1" applyFont="1" applyFill="1" applyBorder="1" applyAlignment="1">
      <alignment horizontal="center"/>
    </xf>
    <xf numFmtId="37" fontId="1" fillId="3" borderId="1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37" fontId="1" fillId="3" borderId="13" xfId="0" applyNumberFormat="1" applyFont="1" applyFill="1" applyBorder="1"/>
    <xf numFmtId="0" fontId="24" fillId="12" borderId="12" xfId="0" applyFont="1" applyFill="1" applyBorder="1" applyAlignment="1">
      <alignment horizontal="center" vertical="center" shrinkToFit="1"/>
    </xf>
    <xf numFmtId="0" fontId="24" fillId="12" borderId="7" xfId="0" applyFont="1" applyFill="1" applyBorder="1" applyAlignment="1">
      <alignment horizontal="center" vertical="center" shrinkToFit="1"/>
    </xf>
    <xf numFmtId="37" fontId="1" fillId="3" borderId="9" xfId="0" applyNumberFormat="1" applyFont="1" applyFill="1" applyBorder="1" applyAlignment="1">
      <alignment horizontal="center"/>
    </xf>
    <xf numFmtId="37" fontId="1" fillId="3" borderId="1" xfId="0" applyNumberFormat="1" applyFont="1" applyFill="1" applyBorder="1" applyAlignment="1">
      <alignment horizontal="center"/>
    </xf>
    <xf numFmtId="37" fontId="1" fillId="3" borderId="13" xfId="0" applyNumberFormat="1" applyFont="1" applyFill="1" applyBorder="1" applyAlignment="1">
      <alignment horizontal="center" wrapText="1"/>
    </xf>
    <xf numFmtId="37" fontId="1" fillId="3" borderId="4" xfId="0" applyNumberFormat="1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168" fontId="1" fillId="3" borderId="5" xfId="0" applyNumberFormat="1" applyFont="1" applyFill="1" applyBorder="1" applyAlignment="1">
      <alignment horizontal="center"/>
    </xf>
    <xf numFmtId="0" fontId="11" fillId="0" borderId="0" xfId="0" applyFont="1"/>
  </cellXfs>
  <cellStyles count="806">
    <cellStyle name="Comma 11 2" xfId="1" xr:uid="{00000000-0005-0000-0000-000000000000}"/>
    <cellStyle name="Comma 11 2 2" xfId="2" xr:uid="{00000000-0005-0000-0000-000001000000}"/>
    <cellStyle name="Comma 16" xfId="3" xr:uid="{00000000-0005-0000-0000-000002000000}"/>
    <cellStyle name="Comma 16 2" xfId="4" xr:uid="{00000000-0005-0000-0000-000003000000}"/>
    <cellStyle name="Comma 16 2 2" xfId="5" xr:uid="{00000000-0005-0000-0000-000004000000}"/>
    <cellStyle name="Comma 16 3" xfId="6" xr:uid="{00000000-0005-0000-0000-000005000000}"/>
    <cellStyle name="Comma 16 3 2" xfId="7" xr:uid="{00000000-0005-0000-0000-000006000000}"/>
    <cellStyle name="Comma 16 4" xfId="8" xr:uid="{00000000-0005-0000-0000-000007000000}"/>
    <cellStyle name="Comma 17" xfId="9" xr:uid="{00000000-0005-0000-0000-000008000000}"/>
    <cellStyle name="Comma 2" xfId="10" xr:uid="{00000000-0005-0000-0000-000009000000}"/>
    <cellStyle name="Comma 2 2" xfId="11" xr:uid="{00000000-0005-0000-0000-00000A000000}"/>
    <cellStyle name="Comma 2 2 2" xfId="12" xr:uid="{00000000-0005-0000-0000-00000B000000}"/>
    <cellStyle name="Comma 3" xfId="13" xr:uid="{00000000-0005-0000-0000-00000C000000}"/>
    <cellStyle name="Comma 3 2" xfId="14" xr:uid="{00000000-0005-0000-0000-00000D000000}"/>
    <cellStyle name="Comma 3 3" xfId="15" xr:uid="{00000000-0005-0000-0000-00000E000000}"/>
    <cellStyle name="Comma 4" xfId="16" xr:uid="{00000000-0005-0000-0000-00000F000000}"/>
    <cellStyle name="Comma 4 2" xfId="17" xr:uid="{00000000-0005-0000-0000-000010000000}"/>
    <cellStyle name="Comma 6" xfId="18" xr:uid="{00000000-0005-0000-0000-000011000000}"/>
    <cellStyle name="Comma 6 2" xfId="19" xr:uid="{00000000-0005-0000-0000-000012000000}"/>
    <cellStyle name="Comma 7" xfId="20" xr:uid="{00000000-0005-0000-0000-000013000000}"/>
    <cellStyle name="Comma 7 2" xfId="21" xr:uid="{00000000-0005-0000-0000-000014000000}"/>
    <cellStyle name="Comma 7 2 2" xfId="22" xr:uid="{00000000-0005-0000-0000-000015000000}"/>
    <cellStyle name="Comma 7 3" xfId="23" xr:uid="{00000000-0005-0000-0000-000016000000}"/>
    <cellStyle name="Comma 7 3 2" xfId="24" xr:uid="{00000000-0005-0000-0000-000017000000}"/>
    <cellStyle name="Comma 7 4" xfId="25" xr:uid="{00000000-0005-0000-0000-000018000000}"/>
    <cellStyle name="Hyperlink 16" xfId="26" xr:uid="{00000000-0005-0000-0000-000019000000}"/>
    <cellStyle name="Hyperlink 2 2" xfId="27" xr:uid="{00000000-0005-0000-0000-00001A000000}"/>
    <cellStyle name="Hyperlink 2 3" xfId="28" xr:uid="{00000000-0005-0000-0000-00001B000000}"/>
    <cellStyle name="Hyperlink 3" xfId="29" xr:uid="{00000000-0005-0000-0000-00001C000000}"/>
    <cellStyle name="Hyperlink 3 2" xfId="30" xr:uid="{00000000-0005-0000-0000-00001D000000}"/>
    <cellStyle name="Hyperlink 3 3" xfId="31" xr:uid="{00000000-0005-0000-0000-00001E000000}"/>
    <cellStyle name="Hyperlink 3 4" xfId="32" xr:uid="{00000000-0005-0000-0000-00001F000000}"/>
    <cellStyle name="Hyperlink 4" xfId="33" xr:uid="{00000000-0005-0000-0000-000020000000}"/>
    <cellStyle name="Hyperlink 4 2" xfId="34" xr:uid="{00000000-0005-0000-0000-000021000000}"/>
    <cellStyle name="Hyperlink 7" xfId="35" xr:uid="{00000000-0005-0000-0000-000022000000}"/>
    <cellStyle name="Hyperlink 7 2" xfId="36" xr:uid="{00000000-0005-0000-0000-000023000000}"/>
    <cellStyle name="Hyperlink 7 3" xfId="37" xr:uid="{00000000-0005-0000-0000-000024000000}"/>
    <cellStyle name="Hyperlink 8" xfId="38" xr:uid="{00000000-0005-0000-0000-000025000000}"/>
    <cellStyle name="Hyperlink 8 2" xfId="39" xr:uid="{00000000-0005-0000-0000-000026000000}"/>
    <cellStyle name="Normal" xfId="0" builtinId="0"/>
    <cellStyle name="Normal 10" xfId="40" xr:uid="{00000000-0005-0000-0000-000028000000}"/>
    <cellStyle name="Normal 10 2" xfId="41" xr:uid="{00000000-0005-0000-0000-000029000000}"/>
    <cellStyle name="Normal 10 2 2" xfId="42" xr:uid="{00000000-0005-0000-0000-00002A000000}"/>
    <cellStyle name="Normal 10 2 2 2" xfId="43" xr:uid="{00000000-0005-0000-0000-00002B000000}"/>
    <cellStyle name="Normal 10 2 2 2 2" xfId="44" xr:uid="{00000000-0005-0000-0000-00002C000000}"/>
    <cellStyle name="Normal 10 2 2 3" xfId="45" xr:uid="{00000000-0005-0000-0000-00002D000000}"/>
    <cellStyle name="Normal 10 2 3" xfId="46" xr:uid="{00000000-0005-0000-0000-00002E000000}"/>
    <cellStyle name="Normal 10 3" xfId="47" xr:uid="{00000000-0005-0000-0000-00002F000000}"/>
    <cellStyle name="Normal 10 3 2" xfId="48" xr:uid="{00000000-0005-0000-0000-000030000000}"/>
    <cellStyle name="Normal 10 3 3" xfId="49" xr:uid="{00000000-0005-0000-0000-000031000000}"/>
    <cellStyle name="Normal 10 4" xfId="50" xr:uid="{00000000-0005-0000-0000-000032000000}"/>
    <cellStyle name="Normal 10 4 2" xfId="51" xr:uid="{00000000-0005-0000-0000-000033000000}"/>
    <cellStyle name="Normal 10 4 3" xfId="52" xr:uid="{00000000-0005-0000-0000-000034000000}"/>
    <cellStyle name="Normal 10 5" xfId="53" xr:uid="{00000000-0005-0000-0000-000035000000}"/>
    <cellStyle name="Normal 10 5 2" xfId="54" xr:uid="{00000000-0005-0000-0000-000036000000}"/>
    <cellStyle name="Normal 10 5 3" xfId="55" xr:uid="{00000000-0005-0000-0000-000037000000}"/>
    <cellStyle name="Normal 10 5 4" xfId="56" xr:uid="{00000000-0005-0000-0000-000038000000}"/>
    <cellStyle name="Normal 10 6" xfId="57" xr:uid="{00000000-0005-0000-0000-000039000000}"/>
    <cellStyle name="Normal 10 6 2" xfId="58" xr:uid="{00000000-0005-0000-0000-00003A000000}"/>
    <cellStyle name="Normal 10 6 3" xfId="59" xr:uid="{00000000-0005-0000-0000-00003B000000}"/>
    <cellStyle name="Normal 10 7" xfId="60" xr:uid="{00000000-0005-0000-0000-00003C000000}"/>
    <cellStyle name="Normal 10 7 2" xfId="61" xr:uid="{00000000-0005-0000-0000-00003D000000}"/>
    <cellStyle name="Normal 10 7 3" xfId="62" xr:uid="{00000000-0005-0000-0000-00003E000000}"/>
    <cellStyle name="Normal 11" xfId="63" xr:uid="{00000000-0005-0000-0000-00003F000000}"/>
    <cellStyle name="Normal 11 2" xfId="64" xr:uid="{00000000-0005-0000-0000-000040000000}"/>
    <cellStyle name="Normal 11 2 2" xfId="65" xr:uid="{00000000-0005-0000-0000-000041000000}"/>
    <cellStyle name="Normal 11 2 3" xfId="66" xr:uid="{00000000-0005-0000-0000-000042000000}"/>
    <cellStyle name="Normal 11 3" xfId="67" xr:uid="{00000000-0005-0000-0000-000043000000}"/>
    <cellStyle name="Normal 11 4" xfId="68" xr:uid="{00000000-0005-0000-0000-000044000000}"/>
    <cellStyle name="Normal 11 5" xfId="69" xr:uid="{00000000-0005-0000-0000-000045000000}"/>
    <cellStyle name="Normal 11 5 2" xfId="70" xr:uid="{00000000-0005-0000-0000-000046000000}"/>
    <cellStyle name="Normal 11 5 3" xfId="71" xr:uid="{00000000-0005-0000-0000-000047000000}"/>
    <cellStyle name="Normal 11 5 4" xfId="72" xr:uid="{00000000-0005-0000-0000-000048000000}"/>
    <cellStyle name="Normal 11 6" xfId="73" xr:uid="{00000000-0005-0000-0000-000049000000}"/>
    <cellStyle name="Normal 12" xfId="74" xr:uid="{00000000-0005-0000-0000-00004A000000}"/>
    <cellStyle name="Normal 12 10" xfId="75" xr:uid="{00000000-0005-0000-0000-00004B000000}"/>
    <cellStyle name="Normal 12 10 2" xfId="76" xr:uid="{00000000-0005-0000-0000-00004C000000}"/>
    <cellStyle name="Normal 12 11" xfId="77" xr:uid="{00000000-0005-0000-0000-00004D000000}"/>
    <cellStyle name="Normal 12 11 2" xfId="78" xr:uid="{00000000-0005-0000-0000-00004E000000}"/>
    <cellStyle name="Normal 12 12" xfId="79" xr:uid="{00000000-0005-0000-0000-00004F000000}"/>
    <cellStyle name="Normal 12 12 2" xfId="80" xr:uid="{00000000-0005-0000-0000-000050000000}"/>
    <cellStyle name="Normal 12 13" xfId="81" xr:uid="{00000000-0005-0000-0000-000051000000}"/>
    <cellStyle name="Normal 12 14" xfId="82" xr:uid="{00000000-0005-0000-0000-000052000000}"/>
    <cellStyle name="Normal 12 2" xfId="83" xr:uid="{00000000-0005-0000-0000-000053000000}"/>
    <cellStyle name="Normal 12 2 2" xfId="84" xr:uid="{00000000-0005-0000-0000-000054000000}"/>
    <cellStyle name="Normal 12 2 2 2" xfId="85" xr:uid="{00000000-0005-0000-0000-000055000000}"/>
    <cellStyle name="Normal 12 2 3" xfId="86" xr:uid="{00000000-0005-0000-0000-000056000000}"/>
    <cellStyle name="Normal 12 3" xfId="87" xr:uid="{00000000-0005-0000-0000-000057000000}"/>
    <cellStyle name="Normal 12 3 2" xfId="88" xr:uid="{00000000-0005-0000-0000-000058000000}"/>
    <cellStyle name="Normal 12 4" xfId="89" xr:uid="{00000000-0005-0000-0000-000059000000}"/>
    <cellStyle name="Normal 12 4 2" xfId="90" xr:uid="{00000000-0005-0000-0000-00005A000000}"/>
    <cellStyle name="Normal 12 5" xfId="91" xr:uid="{00000000-0005-0000-0000-00005B000000}"/>
    <cellStyle name="Normal 12 5 2" xfId="92" xr:uid="{00000000-0005-0000-0000-00005C000000}"/>
    <cellStyle name="Normal 12 6" xfId="93" xr:uid="{00000000-0005-0000-0000-00005D000000}"/>
    <cellStyle name="Normal 12 6 2" xfId="94" xr:uid="{00000000-0005-0000-0000-00005E000000}"/>
    <cellStyle name="Normal 12 7" xfId="95" xr:uid="{00000000-0005-0000-0000-00005F000000}"/>
    <cellStyle name="Normal 12 7 2" xfId="96" xr:uid="{00000000-0005-0000-0000-000060000000}"/>
    <cellStyle name="Normal 12 8" xfId="97" xr:uid="{00000000-0005-0000-0000-000061000000}"/>
    <cellStyle name="Normal 12 8 2" xfId="98" xr:uid="{00000000-0005-0000-0000-000062000000}"/>
    <cellStyle name="Normal 12 9" xfId="99" xr:uid="{00000000-0005-0000-0000-000063000000}"/>
    <cellStyle name="Normal 12 9 2" xfId="100" xr:uid="{00000000-0005-0000-0000-000064000000}"/>
    <cellStyle name="Normal 13" xfId="101" xr:uid="{00000000-0005-0000-0000-000065000000}"/>
    <cellStyle name="Normal 13 10" xfId="102" xr:uid="{00000000-0005-0000-0000-000066000000}"/>
    <cellStyle name="Normal 13 10 2" xfId="103" xr:uid="{00000000-0005-0000-0000-000067000000}"/>
    <cellStyle name="Normal 13 11" xfId="104" xr:uid="{00000000-0005-0000-0000-000068000000}"/>
    <cellStyle name="Normal 13 11 2" xfId="105" xr:uid="{00000000-0005-0000-0000-000069000000}"/>
    <cellStyle name="Normal 13 12" xfId="106" xr:uid="{00000000-0005-0000-0000-00006A000000}"/>
    <cellStyle name="Normal 13 12 2" xfId="107" xr:uid="{00000000-0005-0000-0000-00006B000000}"/>
    <cellStyle name="Normal 13 13" xfId="108" xr:uid="{00000000-0005-0000-0000-00006C000000}"/>
    <cellStyle name="Normal 13 14" xfId="109" xr:uid="{00000000-0005-0000-0000-00006D000000}"/>
    <cellStyle name="Normal 13 2" xfId="110" xr:uid="{00000000-0005-0000-0000-00006E000000}"/>
    <cellStyle name="Normal 13 2 2" xfId="111" xr:uid="{00000000-0005-0000-0000-00006F000000}"/>
    <cellStyle name="Normal 13 2 2 2" xfId="112" xr:uid="{00000000-0005-0000-0000-000070000000}"/>
    <cellStyle name="Normal 13 2 3" xfId="113" xr:uid="{00000000-0005-0000-0000-000071000000}"/>
    <cellStyle name="Normal 13 3" xfId="114" xr:uid="{00000000-0005-0000-0000-000072000000}"/>
    <cellStyle name="Normal 13 3 2" xfId="115" xr:uid="{00000000-0005-0000-0000-000073000000}"/>
    <cellStyle name="Normal 13 4" xfId="116" xr:uid="{00000000-0005-0000-0000-000074000000}"/>
    <cellStyle name="Normal 13 4 2" xfId="117" xr:uid="{00000000-0005-0000-0000-000075000000}"/>
    <cellStyle name="Normal 13 5" xfId="118" xr:uid="{00000000-0005-0000-0000-000076000000}"/>
    <cellStyle name="Normal 13 5 2" xfId="119" xr:uid="{00000000-0005-0000-0000-000077000000}"/>
    <cellStyle name="Normal 13 6" xfId="120" xr:uid="{00000000-0005-0000-0000-000078000000}"/>
    <cellStyle name="Normal 13 6 2" xfId="121" xr:uid="{00000000-0005-0000-0000-000079000000}"/>
    <cellStyle name="Normal 13 7" xfId="122" xr:uid="{00000000-0005-0000-0000-00007A000000}"/>
    <cellStyle name="Normal 13 7 2" xfId="123" xr:uid="{00000000-0005-0000-0000-00007B000000}"/>
    <cellStyle name="Normal 13 8" xfId="124" xr:uid="{00000000-0005-0000-0000-00007C000000}"/>
    <cellStyle name="Normal 13 8 2" xfId="125" xr:uid="{00000000-0005-0000-0000-00007D000000}"/>
    <cellStyle name="Normal 13 9" xfId="126" xr:uid="{00000000-0005-0000-0000-00007E000000}"/>
    <cellStyle name="Normal 13 9 2" xfId="127" xr:uid="{00000000-0005-0000-0000-00007F000000}"/>
    <cellStyle name="Normal 14" xfId="128" xr:uid="{00000000-0005-0000-0000-000080000000}"/>
    <cellStyle name="Normal 14 2" xfId="129" xr:uid="{00000000-0005-0000-0000-000081000000}"/>
    <cellStyle name="Normal 14 3" xfId="130" xr:uid="{00000000-0005-0000-0000-000082000000}"/>
    <cellStyle name="Normal 14 4" xfId="131" xr:uid="{00000000-0005-0000-0000-000083000000}"/>
    <cellStyle name="Normal 14 5" xfId="132" xr:uid="{00000000-0005-0000-0000-000084000000}"/>
    <cellStyle name="Normal 14 5 2" xfId="133" xr:uid="{00000000-0005-0000-0000-000085000000}"/>
    <cellStyle name="Normal 14 6" xfId="134" xr:uid="{00000000-0005-0000-0000-000086000000}"/>
    <cellStyle name="Normal 14 6 2" xfId="135" xr:uid="{00000000-0005-0000-0000-000087000000}"/>
    <cellStyle name="Normal 14 7" xfId="136" xr:uid="{00000000-0005-0000-0000-000088000000}"/>
    <cellStyle name="Normal 14 7 2" xfId="137" xr:uid="{00000000-0005-0000-0000-000089000000}"/>
    <cellStyle name="Normal 14 7 3" xfId="138" xr:uid="{00000000-0005-0000-0000-00008A000000}"/>
    <cellStyle name="Normal 15" xfId="139" xr:uid="{00000000-0005-0000-0000-00008B000000}"/>
    <cellStyle name="Normal 15 2" xfId="140" xr:uid="{00000000-0005-0000-0000-00008C000000}"/>
    <cellStyle name="Normal 15 3" xfId="141" xr:uid="{00000000-0005-0000-0000-00008D000000}"/>
    <cellStyle name="Normal 15 4" xfId="142" xr:uid="{00000000-0005-0000-0000-00008E000000}"/>
    <cellStyle name="Normal 15 5" xfId="143" xr:uid="{00000000-0005-0000-0000-00008F000000}"/>
    <cellStyle name="Normal 16" xfId="144" xr:uid="{00000000-0005-0000-0000-000090000000}"/>
    <cellStyle name="Normal 16 2" xfId="145" xr:uid="{00000000-0005-0000-0000-000091000000}"/>
    <cellStyle name="Normal 16 3" xfId="146" xr:uid="{00000000-0005-0000-0000-000092000000}"/>
    <cellStyle name="Normal 16 4" xfId="147" xr:uid="{00000000-0005-0000-0000-000093000000}"/>
    <cellStyle name="Normal 16 5" xfId="148" xr:uid="{00000000-0005-0000-0000-000094000000}"/>
    <cellStyle name="Normal 17" xfId="149" xr:uid="{00000000-0005-0000-0000-000095000000}"/>
    <cellStyle name="Normal 17 2" xfId="150" xr:uid="{00000000-0005-0000-0000-000096000000}"/>
    <cellStyle name="Normal 17 3" xfId="151" xr:uid="{00000000-0005-0000-0000-000097000000}"/>
    <cellStyle name="Normal 17 4" xfId="152" xr:uid="{00000000-0005-0000-0000-000098000000}"/>
    <cellStyle name="Normal 17 5" xfId="153" xr:uid="{00000000-0005-0000-0000-000099000000}"/>
    <cellStyle name="Normal 18" xfId="154" xr:uid="{00000000-0005-0000-0000-00009A000000}"/>
    <cellStyle name="Normal 18 2" xfId="155" xr:uid="{00000000-0005-0000-0000-00009B000000}"/>
    <cellStyle name="Normal 18 2 2" xfId="156" xr:uid="{00000000-0005-0000-0000-00009C000000}"/>
    <cellStyle name="Normal 18 2 2 2" xfId="157" xr:uid="{00000000-0005-0000-0000-00009D000000}"/>
    <cellStyle name="Normal 18 2 3" xfId="158" xr:uid="{00000000-0005-0000-0000-00009E000000}"/>
    <cellStyle name="Normal 18 2 4" xfId="159" xr:uid="{00000000-0005-0000-0000-00009F000000}"/>
    <cellStyle name="Normal 18 3" xfId="160" xr:uid="{00000000-0005-0000-0000-0000A0000000}"/>
    <cellStyle name="Normal 18 3 2" xfId="161" xr:uid="{00000000-0005-0000-0000-0000A1000000}"/>
    <cellStyle name="Normal 18 4" xfId="162" xr:uid="{00000000-0005-0000-0000-0000A2000000}"/>
    <cellStyle name="Normal 18 4 2" xfId="163" xr:uid="{00000000-0005-0000-0000-0000A3000000}"/>
    <cellStyle name="Normal 18 5" xfId="164" xr:uid="{00000000-0005-0000-0000-0000A4000000}"/>
    <cellStyle name="Normal 18 6" xfId="165" xr:uid="{00000000-0005-0000-0000-0000A5000000}"/>
    <cellStyle name="Normal 18 7" xfId="166" xr:uid="{00000000-0005-0000-0000-0000A6000000}"/>
    <cellStyle name="Normal 18 7 2" xfId="167" xr:uid="{00000000-0005-0000-0000-0000A7000000}"/>
    <cellStyle name="Normal 18 8" xfId="168" xr:uid="{00000000-0005-0000-0000-0000A8000000}"/>
    <cellStyle name="Normal 18 8 2" xfId="169" xr:uid="{00000000-0005-0000-0000-0000A9000000}"/>
    <cellStyle name="Normal 18 9" xfId="170" xr:uid="{00000000-0005-0000-0000-0000AA000000}"/>
    <cellStyle name="Normal 19" xfId="171" xr:uid="{00000000-0005-0000-0000-0000AB000000}"/>
    <cellStyle name="Normal 19 2" xfId="172" xr:uid="{00000000-0005-0000-0000-0000AC000000}"/>
    <cellStyle name="Normal 19 2 2" xfId="173" xr:uid="{00000000-0005-0000-0000-0000AD000000}"/>
    <cellStyle name="Normal 19 2 2 2" xfId="174" xr:uid="{00000000-0005-0000-0000-0000AE000000}"/>
    <cellStyle name="Normal 19 2 3" xfId="175" xr:uid="{00000000-0005-0000-0000-0000AF000000}"/>
    <cellStyle name="Normal 19 2 4" xfId="176" xr:uid="{00000000-0005-0000-0000-0000B0000000}"/>
    <cellStyle name="Normal 19 3" xfId="177" xr:uid="{00000000-0005-0000-0000-0000B1000000}"/>
    <cellStyle name="Normal 19 3 2" xfId="178" xr:uid="{00000000-0005-0000-0000-0000B2000000}"/>
    <cellStyle name="Normal 19 4" xfId="179" xr:uid="{00000000-0005-0000-0000-0000B3000000}"/>
    <cellStyle name="Normal 19 4 2" xfId="180" xr:uid="{00000000-0005-0000-0000-0000B4000000}"/>
    <cellStyle name="Normal 19 5" xfId="181" xr:uid="{00000000-0005-0000-0000-0000B5000000}"/>
    <cellStyle name="Normal 19 6" xfId="182" xr:uid="{00000000-0005-0000-0000-0000B6000000}"/>
    <cellStyle name="Normal 19 7" xfId="183" xr:uid="{00000000-0005-0000-0000-0000B7000000}"/>
    <cellStyle name="Normal 19 7 2" xfId="184" xr:uid="{00000000-0005-0000-0000-0000B8000000}"/>
    <cellStyle name="Normal 19 8" xfId="185" xr:uid="{00000000-0005-0000-0000-0000B9000000}"/>
    <cellStyle name="Normal 19 9" xfId="186" xr:uid="{00000000-0005-0000-0000-0000BA000000}"/>
    <cellStyle name="Normal 2" xfId="187" xr:uid="{00000000-0005-0000-0000-0000BB000000}"/>
    <cellStyle name="Normal 2 10" xfId="188" xr:uid="{00000000-0005-0000-0000-0000BC000000}"/>
    <cellStyle name="Normal 2 10 10" xfId="189" xr:uid="{00000000-0005-0000-0000-0000BD000000}"/>
    <cellStyle name="Normal 2 10 11" xfId="190" xr:uid="{00000000-0005-0000-0000-0000BE000000}"/>
    <cellStyle name="Normal 2 10 11 2" xfId="191" xr:uid="{00000000-0005-0000-0000-0000BF000000}"/>
    <cellStyle name="Normal 2 10 11 2 2" xfId="192" xr:uid="{00000000-0005-0000-0000-0000C0000000}"/>
    <cellStyle name="Normal 2 10 11 2 2 2" xfId="193" xr:uid="{00000000-0005-0000-0000-0000C1000000}"/>
    <cellStyle name="Normal 2 10 11 2 2 3" xfId="194" xr:uid="{00000000-0005-0000-0000-0000C2000000}"/>
    <cellStyle name="Normal 2 10 11 3" xfId="195" xr:uid="{00000000-0005-0000-0000-0000C3000000}"/>
    <cellStyle name="Normal 2 10 11 4" xfId="196" xr:uid="{00000000-0005-0000-0000-0000C4000000}"/>
    <cellStyle name="Normal 2 10 11 5" xfId="197" xr:uid="{00000000-0005-0000-0000-0000C5000000}"/>
    <cellStyle name="Normal 2 10 11 6" xfId="198" xr:uid="{00000000-0005-0000-0000-0000C6000000}"/>
    <cellStyle name="Normal 2 10 12" xfId="199" xr:uid="{00000000-0005-0000-0000-0000C7000000}"/>
    <cellStyle name="Normal 2 10 13" xfId="200" xr:uid="{00000000-0005-0000-0000-0000C8000000}"/>
    <cellStyle name="Normal 2 10 2" xfId="201" xr:uid="{00000000-0005-0000-0000-0000C9000000}"/>
    <cellStyle name="Normal 2 10 2 2" xfId="202" xr:uid="{00000000-0005-0000-0000-0000CA000000}"/>
    <cellStyle name="Normal 2 10 2 2 2" xfId="203" xr:uid="{00000000-0005-0000-0000-0000CB000000}"/>
    <cellStyle name="Normal 2 10 2 3" xfId="204" xr:uid="{00000000-0005-0000-0000-0000CC000000}"/>
    <cellStyle name="Normal 2 10 3" xfId="205" xr:uid="{00000000-0005-0000-0000-0000CD000000}"/>
    <cellStyle name="Normal 2 10 3 2" xfId="206" xr:uid="{00000000-0005-0000-0000-0000CE000000}"/>
    <cellStyle name="Normal 2 10 3 2 2" xfId="207" xr:uid="{00000000-0005-0000-0000-0000CF000000}"/>
    <cellStyle name="Normal 2 10 3 3" xfId="208" xr:uid="{00000000-0005-0000-0000-0000D0000000}"/>
    <cellStyle name="Normal 2 10 4" xfId="209" xr:uid="{00000000-0005-0000-0000-0000D1000000}"/>
    <cellStyle name="Normal 2 10 4 2" xfId="210" xr:uid="{00000000-0005-0000-0000-0000D2000000}"/>
    <cellStyle name="Normal 2 10 4 2 2" xfId="211" xr:uid="{00000000-0005-0000-0000-0000D3000000}"/>
    <cellStyle name="Normal 2 10 4 3" xfId="212" xr:uid="{00000000-0005-0000-0000-0000D4000000}"/>
    <cellStyle name="Normal 2 10 5" xfId="213" xr:uid="{00000000-0005-0000-0000-0000D5000000}"/>
    <cellStyle name="Normal 2 10 5 2" xfId="214" xr:uid="{00000000-0005-0000-0000-0000D6000000}"/>
    <cellStyle name="Normal 2 10 5 2 2" xfId="215" xr:uid="{00000000-0005-0000-0000-0000D7000000}"/>
    <cellStyle name="Normal 2 10 5 3" xfId="216" xr:uid="{00000000-0005-0000-0000-0000D8000000}"/>
    <cellStyle name="Normal 2 10 6" xfId="217" xr:uid="{00000000-0005-0000-0000-0000D9000000}"/>
    <cellStyle name="Normal 2 10 6 2" xfId="218" xr:uid="{00000000-0005-0000-0000-0000DA000000}"/>
    <cellStyle name="Normal 2 10 6 2 2" xfId="219" xr:uid="{00000000-0005-0000-0000-0000DB000000}"/>
    <cellStyle name="Normal 2 10 6 3" xfId="220" xr:uid="{00000000-0005-0000-0000-0000DC000000}"/>
    <cellStyle name="Normal 2 10 7" xfId="221" xr:uid="{00000000-0005-0000-0000-0000DD000000}"/>
    <cellStyle name="Normal 2 10 7 2" xfId="222" xr:uid="{00000000-0005-0000-0000-0000DE000000}"/>
    <cellStyle name="Normal 2 10 7 2 2" xfId="223" xr:uid="{00000000-0005-0000-0000-0000DF000000}"/>
    <cellStyle name="Normal 2 10 7 3" xfId="224" xr:uid="{00000000-0005-0000-0000-0000E0000000}"/>
    <cellStyle name="Normal 2 10 8" xfId="225" xr:uid="{00000000-0005-0000-0000-0000E1000000}"/>
    <cellStyle name="Normal 2 10 8 2" xfId="226" xr:uid="{00000000-0005-0000-0000-0000E2000000}"/>
    <cellStyle name="Normal 2 10 8 2 2" xfId="227" xr:uid="{00000000-0005-0000-0000-0000E3000000}"/>
    <cellStyle name="Normal 2 10 8 3" xfId="228" xr:uid="{00000000-0005-0000-0000-0000E4000000}"/>
    <cellStyle name="Normal 2 10 9" xfId="229" xr:uid="{00000000-0005-0000-0000-0000E5000000}"/>
    <cellStyle name="Normal 2 10 9 2" xfId="230" xr:uid="{00000000-0005-0000-0000-0000E6000000}"/>
    <cellStyle name="Normal 2 11" xfId="231" xr:uid="{00000000-0005-0000-0000-0000E7000000}"/>
    <cellStyle name="Normal 2 11 10" xfId="232" xr:uid="{00000000-0005-0000-0000-0000E8000000}"/>
    <cellStyle name="Normal 2 11 11" xfId="233" xr:uid="{00000000-0005-0000-0000-0000E9000000}"/>
    <cellStyle name="Normal 2 11 12" xfId="234" xr:uid="{00000000-0005-0000-0000-0000EA000000}"/>
    <cellStyle name="Normal 2 11 2" xfId="235" xr:uid="{00000000-0005-0000-0000-0000EB000000}"/>
    <cellStyle name="Normal 2 11 2 2" xfId="236" xr:uid="{00000000-0005-0000-0000-0000EC000000}"/>
    <cellStyle name="Normal 2 11 2 2 2" xfId="237" xr:uid="{00000000-0005-0000-0000-0000ED000000}"/>
    <cellStyle name="Normal 2 11 2 3" xfId="238" xr:uid="{00000000-0005-0000-0000-0000EE000000}"/>
    <cellStyle name="Normal 2 11 3" xfId="239" xr:uid="{00000000-0005-0000-0000-0000EF000000}"/>
    <cellStyle name="Normal 2 11 3 2" xfId="240" xr:uid="{00000000-0005-0000-0000-0000F0000000}"/>
    <cellStyle name="Normal 2 11 3 2 2" xfId="241" xr:uid="{00000000-0005-0000-0000-0000F1000000}"/>
    <cellStyle name="Normal 2 11 3 3" xfId="242" xr:uid="{00000000-0005-0000-0000-0000F2000000}"/>
    <cellStyle name="Normal 2 11 4" xfId="243" xr:uid="{00000000-0005-0000-0000-0000F3000000}"/>
    <cellStyle name="Normal 2 11 4 2" xfId="244" xr:uid="{00000000-0005-0000-0000-0000F4000000}"/>
    <cellStyle name="Normal 2 11 4 2 2" xfId="245" xr:uid="{00000000-0005-0000-0000-0000F5000000}"/>
    <cellStyle name="Normal 2 11 4 3" xfId="246" xr:uid="{00000000-0005-0000-0000-0000F6000000}"/>
    <cellStyle name="Normal 2 11 5" xfId="247" xr:uid="{00000000-0005-0000-0000-0000F7000000}"/>
    <cellStyle name="Normal 2 11 5 2" xfId="248" xr:uid="{00000000-0005-0000-0000-0000F8000000}"/>
    <cellStyle name="Normal 2 11 5 2 2" xfId="249" xr:uid="{00000000-0005-0000-0000-0000F9000000}"/>
    <cellStyle name="Normal 2 11 5 3" xfId="250" xr:uid="{00000000-0005-0000-0000-0000FA000000}"/>
    <cellStyle name="Normal 2 11 6" xfId="251" xr:uid="{00000000-0005-0000-0000-0000FB000000}"/>
    <cellStyle name="Normal 2 11 6 2" xfId="252" xr:uid="{00000000-0005-0000-0000-0000FC000000}"/>
    <cellStyle name="Normal 2 11 6 2 2" xfId="253" xr:uid="{00000000-0005-0000-0000-0000FD000000}"/>
    <cellStyle name="Normal 2 11 6 3" xfId="254" xr:uid="{00000000-0005-0000-0000-0000FE000000}"/>
    <cellStyle name="Normal 2 11 7" xfId="255" xr:uid="{00000000-0005-0000-0000-0000FF000000}"/>
    <cellStyle name="Normal 2 11 7 2" xfId="256" xr:uid="{00000000-0005-0000-0000-000000010000}"/>
    <cellStyle name="Normal 2 11 7 2 2" xfId="257" xr:uid="{00000000-0005-0000-0000-000001010000}"/>
    <cellStyle name="Normal 2 11 7 3" xfId="258" xr:uid="{00000000-0005-0000-0000-000002010000}"/>
    <cellStyle name="Normal 2 11 8" xfId="259" xr:uid="{00000000-0005-0000-0000-000003010000}"/>
    <cellStyle name="Normal 2 11 8 2" xfId="260" xr:uid="{00000000-0005-0000-0000-000004010000}"/>
    <cellStyle name="Normal 2 11 8 2 2" xfId="261" xr:uid="{00000000-0005-0000-0000-000005010000}"/>
    <cellStyle name="Normal 2 11 8 3" xfId="262" xr:uid="{00000000-0005-0000-0000-000006010000}"/>
    <cellStyle name="Normal 2 11 9" xfId="263" xr:uid="{00000000-0005-0000-0000-000007010000}"/>
    <cellStyle name="Normal 2 11 9 2" xfId="264" xr:uid="{00000000-0005-0000-0000-000008010000}"/>
    <cellStyle name="Normal 2 12" xfId="265" xr:uid="{00000000-0005-0000-0000-000009010000}"/>
    <cellStyle name="Normal 2 13" xfId="266" xr:uid="{00000000-0005-0000-0000-00000A010000}"/>
    <cellStyle name="Normal 2 14" xfId="267" xr:uid="{00000000-0005-0000-0000-00000B010000}"/>
    <cellStyle name="Normal 2 15" xfId="268" xr:uid="{00000000-0005-0000-0000-00000C010000}"/>
    <cellStyle name="Normal 2 16" xfId="269" xr:uid="{00000000-0005-0000-0000-00000D010000}"/>
    <cellStyle name="Normal 2 17" xfId="270" xr:uid="{00000000-0005-0000-0000-00000E010000}"/>
    <cellStyle name="Normal 2 17 2" xfId="271" xr:uid="{00000000-0005-0000-0000-00000F010000}"/>
    <cellStyle name="Normal 2 17 3" xfId="272" xr:uid="{00000000-0005-0000-0000-000010010000}"/>
    <cellStyle name="Normal 2 2" xfId="273" xr:uid="{00000000-0005-0000-0000-000011010000}"/>
    <cellStyle name="Normal 2 2 10" xfId="274" xr:uid="{00000000-0005-0000-0000-000012010000}"/>
    <cellStyle name="Normal 2 2 10 2" xfId="275" xr:uid="{00000000-0005-0000-0000-000013010000}"/>
    <cellStyle name="Normal 2 2 10 2 2" xfId="276" xr:uid="{00000000-0005-0000-0000-000014010000}"/>
    <cellStyle name="Normal 2 2 10 3" xfId="277" xr:uid="{00000000-0005-0000-0000-000015010000}"/>
    <cellStyle name="Normal 2 2 11" xfId="278" xr:uid="{00000000-0005-0000-0000-000016010000}"/>
    <cellStyle name="Normal 2 2 11 2" xfId="279" xr:uid="{00000000-0005-0000-0000-000017010000}"/>
    <cellStyle name="Normal 2 2 11 2 2" xfId="280" xr:uid="{00000000-0005-0000-0000-000018010000}"/>
    <cellStyle name="Normal 2 2 11 3" xfId="281" xr:uid="{00000000-0005-0000-0000-000019010000}"/>
    <cellStyle name="Normal 2 2 12" xfId="282" xr:uid="{00000000-0005-0000-0000-00001A010000}"/>
    <cellStyle name="Normal 2 2 12 2" xfId="283" xr:uid="{00000000-0005-0000-0000-00001B010000}"/>
    <cellStyle name="Normal 2 2 12 2 2" xfId="284" xr:uid="{00000000-0005-0000-0000-00001C010000}"/>
    <cellStyle name="Normal 2 2 12 2 2 2" xfId="285" xr:uid="{00000000-0005-0000-0000-00001D010000}"/>
    <cellStyle name="Normal 2 2 12 2 3" xfId="286" xr:uid="{00000000-0005-0000-0000-00001E010000}"/>
    <cellStyle name="Normal 2 2 12 2 4" xfId="287" xr:uid="{00000000-0005-0000-0000-00001F010000}"/>
    <cellStyle name="Normal 2 2 12 3" xfId="288" xr:uid="{00000000-0005-0000-0000-000020010000}"/>
    <cellStyle name="Normal 2 2 12 3 2" xfId="289" xr:uid="{00000000-0005-0000-0000-000021010000}"/>
    <cellStyle name="Normal 2 2 12 4" xfId="290" xr:uid="{00000000-0005-0000-0000-000022010000}"/>
    <cellStyle name="Normal 2 2 13" xfId="291" xr:uid="{00000000-0005-0000-0000-000023010000}"/>
    <cellStyle name="Normal 2 2 13 2" xfId="292" xr:uid="{00000000-0005-0000-0000-000024010000}"/>
    <cellStyle name="Normal 2 2 13 2 2" xfId="293" xr:uid="{00000000-0005-0000-0000-000025010000}"/>
    <cellStyle name="Normal 2 2 13 2 2 2" xfId="294" xr:uid="{00000000-0005-0000-0000-000026010000}"/>
    <cellStyle name="Normal 2 2 13 2 3" xfId="295" xr:uid="{00000000-0005-0000-0000-000027010000}"/>
    <cellStyle name="Normal 2 2 13 2 4" xfId="296" xr:uid="{00000000-0005-0000-0000-000028010000}"/>
    <cellStyle name="Normal 2 2 13 3" xfId="297" xr:uid="{00000000-0005-0000-0000-000029010000}"/>
    <cellStyle name="Normal 2 2 13 3 2" xfId="298" xr:uid="{00000000-0005-0000-0000-00002A010000}"/>
    <cellStyle name="Normal 2 2 13 4" xfId="299" xr:uid="{00000000-0005-0000-0000-00002B010000}"/>
    <cellStyle name="Normal 2 2 14" xfId="300" xr:uid="{00000000-0005-0000-0000-00002C010000}"/>
    <cellStyle name="Normal 2 2 14 2" xfId="301" xr:uid="{00000000-0005-0000-0000-00002D010000}"/>
    <cellStyle name="Normal 2 2 14 2 2" xfId="302" xr:uid="{00000000-0005-0000-0000-00002E010000}"/>
    <cellStyle name="Normal 2 2 14 3" xfId="303" xr:uid="{00000000-0005-0000-0000-00002F010000}"/>
    <cellStyle name="Normal 2 2 15" xfId="304" xr:uid="{00000000-0005-0000-0000-000030010000}"/>
    <cellStyle name="Normal 2 2 15 2" xfId="305" xr:uid="{00000000-0005-0000-0000-000031010000}"/>
    <cellStyle name="Normal 2 2 15 2 2" xfId="306" xr:uid="{00000000-0005-0000-0000-000032010000}"/>
    <cellStyle name="Normal 2 2 15 3" xfId="307" xr:uid="{00000000-0005-0000-0000-000033010000}"/>
    <cellStyle name="Normal 2 2 16" xfId="308" xr:uid="{00000000-0005-0000-0000-000034010000}"/>
    <cellStyle name="Normal 2 2 16 2" xfId="309" xr:uid="{00000000-0005-0000-0000-000035010000}"/>
    <cellStyle name="Normal 2 2 16 3" xfId="310" xr:uid="{00000000-0005-0000-0000-000036010000}"/>
    <cellStyle name="Normal 2 2 16 3 2" xfId="311" xr:uid="{00000000-0005-0000-0000-000037010000}"/>
    <cellStyle name="Normal 2 2 17" xfId="312" xr:uid="{00000000-0005-0000-0000-000038010000}"/>
    <cellStyle name="Normal 2 2 18" xfId="313" xr:uid="{00000000-0005-0000-0000-000039010000}"/>
    <cellStyle name="Normal 2 2 19" xfId="314" xr:uid="{00000000-0005-0000-0000-00003A010000}"/>
    <cellStyle name="Normal 2 2 2" xfId="315" xr:uid="{00000000-0005-0000-0000-00003B010000}"/>
    <cellStyle name="Normal 2 2 2 2" xfId="316" xr:uid="{00000000-0005-0000-0000-00003C010000}"/>
    <cellStyle name="Normal 2 2 2 2 2" xfId="317" xr:uid="{00000000-0005-0000-0000-00003D010000}"/>
    <cellStyle name="Normal 2 2 2 2 2 2" xfId="318" xr:uid="{00000000-0005-0000-0000-00003E010000}"/>
    <cellStyle name="Normal 2 2 2 2 3" xfId="319" xr:uid="{00000000-0005-0000-0000-00003F010000}"/>
    <cellStyle name="Normal 2 2 2 2 3 2" xfId="320" xr:uid="{00000000-0005-0000-0000-000040010000}"/>
    <cellStyle name="Normal 2 2 2 2 3 3" xfId="321" xr:uid="{00000000-0005-0000-0000-000041010000}"/>
    <cellStyle name="Normal 2 2 2 2 4" xfId="322" xr:uid="{00000000-0005-0000-0000-000042010000}"/>
    <cellStyle name="Normal 2 2 2 3" xfId="323" xr:uid="{00000000-0005-0000-0000-000043010000}"/>
    <cellStyle name="Normal 2 2 2 3 2" xfId="324" xr:uid="{00000000-0005-0000-0000-000044010000}"/>
    <cellStyle name="Normal 2 2 2 3 2 2" xfId="325" xr:uid="{00000000-0005-0000-0000-000045010000}"/>
    <cellStyle name="Normal 2 2 2 3 3" xfId="326" xr:uid="{00000000-0005-0000-0000-000046010000}"/>
    <cellStyle name="Normal 2 2 2 3 4" xfId="327" xr:uid="{00000000-0005-0000-0000-000047010000}"/>
    <cellStyle name="Normal 2 2 2 3 5" xfId="328" xr:uid="{00000000-0005-0000-0000-000048010000}"/>
    <cellStyle name="Normal 2 2 2 4" xfId="329" xr:uid="{00000000-0005-0000-0000-000049010000}"/>
    <cellStyle name="Normal 2 2 2 4 2" xfId="330" xr:uid="{00000000-0005-0000-0000-00004A010000}"/>
    <cellStyle name="Normal 2 2 2 4 2 2" xfId="331" xr:uid="{00000000-0005-0000-0000-00004B010000}"/>
    <cellStyle name="Normal 2 2 2 4 3" xfId="332" xr:uid="{00000000-0005-0000-0000-00004C010000}"/>
    <cellStyle name="Normal 2 2 2 5" xfId="333" xr:uid="{00000000-0005-0000-0000-00004D010000}"/>
    <cellStyle name="Normal 2 2 2 5 2" xfId="334" xr:uid="{00000000-0005-0000-0000-00004E010000}"/>
    <cellStyle name="Normal 2 2 2 5 2 2" xfId="335" xr:uid="{00000000-0005-0000-0000-00004F010000}"/>
    <cellStyle name="Normal 2 2 2 5 3" xfId="336" xr:uid="{00000000-0005-0000-0000-000050010000}"/>
    <cellStyle name="Normal 2 2 2 5 4" xfId="337" xr:uid="{00000000-0005-0000-0000-000051010000}"/>
    <cellStyle name="Normal 2 2 2 5 5" xfId="338" xr:uid="{00000000-0005-0000-0000-000052010000}"/>
    <cellStyle name="Normal 2 2 2 6" xfId="339" xr:uid="{00000000-0005-0000-0000-000053010000}"/>
    <cellStyle name="Normal 2 2 2 6 2" xfId="340" xr:uid="{00000000-0005-0000-0000-000054010000}"/>
    <cellStyle name="Normal 2 2 2 6 2 2" xfId="341" xr:uid="{00000000-0005-0000-0000-000055010000}"/>
    <cellStyle name="Normal 2 2 2 6 3" xfId="342" xr:uid="{00000000-0005-0000-0000-000056010000}"/>
    <cellStyle name="Normal 2 2 2 7" xfId="343" xr:uid="{00000000-0005-0000-0000-000057010000}"/>
    <cellStyle name="Normal 2 2 2 7 2" xfId="344" xr:uid="{00000000-0005-0000-0000-000058010000}"/>
    <cellStyle name="Normal 2 2 2 7 3" xfId="345" xr:uid="{00000000-0005-0000-0000-000059010000}"/>
    <cellStyle name="Normal 2 2 2 7 4" xfId="346" xr:uid="{00000000-0005-0000-0000-00005A010000}"/>
    <cellStyle name="Normal 2 2 2 8" xfId="347" xr:uid="{00000000-0005-0000-0000-00005B010000}"/>
    <cellStyle name="Normal 2 2 20" xfId="348" xr:uid="{00000000-0005-0000-0000-00005C010000}"/>
    <cellStyle name="Normal 2 2 20 2" xfId="349" xr:uid="{00000000-0005-0000-0000-00005D010000}"/>
    <cellStyle name="Normal 2 2 21" xfId="350" xr:uid="{00000000-0005-0000-0000-00005E010000}"/>
    <cellStyle name="Normal 2 2 22" xfId="351" xr:uid="{00000000-0005-0000-0000-00005F010000}"/>
    <cellStyle name="Normal 2 2 23" xfId="352" xr:uid="{00000000-0005-0000-0000-000060010000}"/>
    <cellStyle name="Normal 2 2 3" xfId="353" xr:uid="{00000000-0005-0000-0000-000061010000}"/>
    <cellStyle name="Normal 2 2 3 2" xfId="354" xr:uid="{00000000-0005-0000-0000-000062010000}"/>
    <cellStyle name="Normal 2 2 3 2 2" xfId="355" xr:uid="{00000000-0005-0000-0000-000063010000}"/>
    <cellStyle name="Normal 2 2 3 3" xfId="356" xr:uid="{00000000-0005-0000-0000-000064010000}"/>
    <cellStyle name="Normal 2 2 4" xfId="357" xr:uid="{00000000-0005-0000-0000-000065010000}"/>
    <cellStyle name="Normal 2 2 4 2" xfId="358" xr:uid="{00000000-0005-0000-0000-000066010000}"/>
    <cellStyle name="Normal 2 2 4 2 2" xfId="359" xr:uid="{00000000-0005-0000-0000-000067010000}"/>
    <cellStyle name="Normal 2 2 4 3" xfId="360" xr:uid="{00000000-0005-0000-0000-000068010000}"/>
    <cellStyle name="Normal 2 2 5" xfId="361" xr:uid="{00000000-0005-0000-0000-000069010000}"/>
    <cellStyle name="Normal 2 2 5 2" xfId="362" xr:uid="{00000000-0005-0000-0000-00006A010000}"/>
    <cellStyle name="Normal 2 2 5 2 2" xfId="363" xr:uid="{00000000-0005-0000-0000-00006B010000}"/>
    <cellStyle name="Normal 2 2 5 3" xfId="364" xr:uid="{00000000-0005-0000-0000-00006C010000}"/>
    <cellStyle name="Normal 2 2 6" xfId="365" xr:uid="{00000000-0005-0000-0000-00006D010000}"/>
    <cellStyle name="Normal 2 2 6 2" xfId="366" xr:uid="{00000000-0005-0000-0000-00006E010000}"/>
    <cellStyle name="Normal 2 2 6 2 2" xfId="367" xr:uid="{00000000-0005-0000-0000-00006F010000}"/>
    <cellStyle name="Normal 2 2 6 3" xfId="368" xr:uid="{00000000-0005-0000-0000-000070010000}"/>
    <cellStyle name="Normal 2 2 7" xfId="369" xr:uid="{00000000-0005-0000-0000-000071010000}"/>
    <cellStyle name="Normal 2 2 7 2" xfId="370" xr:uid="{00000000-0005-0000-0000-000072010000}"/>
    <cellStyle name="Normal 2 2 7 2 2" xfId="371" xr:uid="{00000000-0005-0000-0000-000073010000}"/>
    <cellStyle name="Normal 2 2 7 3" xfId="372" xr:uid="{00000000-0005-0000-0000-000074010000}"/>
    <cellStyle name="Normal 2 2 8" xfId="373" xr:uid="{00000000-0005-0000-0000-000075010000}"/>
    <cellStyle name="Normal 2 2 8 2" xfId="374" xr:uid="{00000000-0005-0000-0000-000076010000}"/>
    <cellStyle name="Normal 2 2 8 2 2" xfId="375" xr:uid="{00000000-0005-0000-0000-000077010000}"/>
    <cellStyle name="Normal 2 2 8 3" xfId="376" xr:uid="{00000000-0005-0000-0000-000078010000}"/>
    <cellStyle name="Normal 2 2 9" xfId="377" xr:uid="{00000000-0005-0000-0000-000079010000}"/>
    <cellStyle name="Normal 2 2 9 2" xfId="378" xr:uid="{00000000-0005-0000-0000-00007A010000}"/>
    <cellStyle name="Normal 2 2 9 2 2" xfId="379" xr:uid="{00000000-0005-0000-0000-00007B010000}"/>
    <cellStyle name="Normal 2 2 9 3" xfId="380" xr:uid="{00000000-0005-0000-0000-00007C010000}"/>
    <cellStyle name="Normal 2 3" xfId="381" xr:uid="{00000000-0005-0000-0000-00007D010000}"/>
    <cellStyle name="Normal 2 3 10" xfId="382" xr:uid="{00000000-0005-0000-0000-00007E010000}"/>
    <cellStyle name="Normal 2 3 10 2" xfId="383" xr:uid="{00000000-0005-0000-0000-00007F010000}"/>
    <cellStyle name="Normal 2 3 11" xfId="384" xr:uid="{00000000-0005-0000-0000-000080010000}"/>
    <cellStyle name="Normal 2 3 11 2" xfId="385" xr:uid="{00000000-0005-0000-0000-000081010000}"/>
    <cellStyle name="Normal 2 3 12" xfId="386" xr:uid="{00000000-0005-0000-0000-000082010000}"/>
    <cellStyle name="Normal 2 3 12 2" xfId="387" xr:uid="{00000000-0005-0000-0000-000083010000}"/>
    <cellStyle name="Normal 2 3 13" xfId="388" xr:uid="{00000000-0005-0000-0000-000084010000}"/>
    <cellStyle name="Normal 2 3 13 2" xfId="389" xr:uid="{00000000-0005-0000-0000-000085010000}"/>
    <cellStyle name="Normal 2 3 14" xfId="390" xr:uid="{00000000-0005-0000-0000-000086010000}"/>
    <cellStyle name="Normal 2 3 15" xfId="391" xr:uid="{00000000-0005-0000-0000-000087010000}"/>
    <cellStyle name="Normal 2 3 16" xfId="392" xr:uid="{00000000-0005-0000-0000-000088010000}"/>
    <cellStyle name="Normal 2 3 2" xfId="393" xr:uid="{00000000-0005-0000-0000-000089010000}"/>
    <cellStyle name="Normal 2 3 2 2" xfId="394" xr:uid="{00000000-0005-0000-0000-00008A010000}"/>
    <cellStyle name="Normal 2 3 2 2 2" xfId="395" xr:uid="{00000000-0005-0000-0000-00008B010000}"/>
    <cellStyle name="Normal 2 3 2 2 2 2" xfId="396" xr:uid="{00000000-0005-0000-0000-00008C010000}"/>
    <cellStyle name="Normal 2 3 2 2 3" xfId="397" xr:uid="{00000000-0005-0000-0000-00008D010000}"/>
    <cellStyle name="Normal 2 3 2 2 4" xfId="398" xr:uid="{00000000-0005-0000-0000-00008E010000}"/>
    <cellStyle name="Normal 2 3 2 3" xfId="399" xr:uid="{00000000-0005-0000-0000-00008F010000}"/>
    <cellStyle name="Normal 2 3 2 3 2" xfId="400" xr:uid="{00000000-0005-0000-0000-000090010000}"/>
    <cellStyle name="Normal 2 3 2 4" xfId="401" xr:uid="{00000000-0005-0000-0000-000091010000}"/>
    <cellStyle name="Normal 2 3 2 4 2" xfId="402" xr:uid="{00000000-0005-0000-0000-000092010000}"/>
    <cellStyle name="Normal 2 3 2 5" xfId="403" xr:uid="{00000000-0005-0000-0000-000093010000}"/>
    <cellStyle name="Normal 2 3 3" xfId="404" xr:uid="{00000000-0005-0000-0000-000094010000}"/>
    <cellStyle name="Normal 2 3 3 2" xfId="405" xr:uid="{00000000-0005-0000-0000-000095010000}"/>
    <cellStyle name="Normal 2 3 3 2 2" xfId="406" xr:uid="{00000000-0005-0000-0000-000096010000}"/>
    <cellStyle name="Normal 2 3 3 3" xfId="407" xr:uid="{00000000-0005-0000-0000-000097010000}"/>
    <cellStyle name="Normal 2 3 3 4" xfId="408" xr:uid="{00000000-0005-0000-0000-000098010000}"/>
    <cellStyle name="Normal 2 3 4" xfId="409" xr:uid="{00000000-0005-0000-0000-000099010000}"/>
    <cellStyle name="Normal 2 3 4 2" xfId="410" xr:uid="{00000000-0005-0000-0000-00009A010000}"/>
    <cellStyle name="Normal 2 3 5" xfId="411" xr:uid="{00000000-0005-0000-0000-00009B010000}"/>
    <cellStyle name="Normal 2 3 5 2" xfId="412" xr:uid="{00000000-0005-0000-0000-00009C010000}"/>
    <cellStyle name="Normal 2 3 6" xfId="413" xr:uid="{00000000-0005-0000-0000-00009D010000}"/>
    <cellStyle name="Normal 2 3 6 2" xfId="414" xr:uid="{00000000-0005-0000-0000-00009E010000}"/>
    <cellStyle name="Normal 2 3 7" xfId="415" xr:uid="{00000000-0005-0000-0000-00009F010000}"/>
    <cellStyle name="Normal 2 3 7 2" xfId="416" xr:uid="{00000000-0005-0000-0000-0000A0010000}"/>
    <cellStyle name="Normal 2 3 8" xfId="417" xr:uid="{00000000-0005-0000-0000-0000A1010000}"/>
    <cellStyle name="Normal 2 3 8 2" xfId="418" xr:uid="{00000000-0005-0000-0000-0000A2010000}"/>
    <cellStyle name="Normal 2 3 9" xfId="419" xr:uid="{00000000-0005-0000-0000-0000A3010000}"/>
    <cellStyle name="Normal 2 3 9 2" xfId="420" xr:uid="{00000000-0005-0000-0000-0000A4010000}"/>
    <cellStyle name="Normal 2 4" xfId="421" xr:uid="{00000000-0005-0000-0000-0000A5010000}"/>
    <cellStyle name="Normal 2 4 10" xfId="422" xr:uid="{00000000-0005-0000-0000-0000A6010000}"/>
    <cellStyle name="Normal 2 4 10 2" xfId="423" xr:uid="{00000000-0005-0000-0000-0000A7010000}"/>
    <cellStyle name="Normal 2 4 11" xfId="424" xr:uid="{00000000-0005-0000-0000-0000A8010000}"/>
    <cellStyle name="Normal 2 4 11 2" xfId="425" xr:uid="{00000000-0005-0000-0000-0000A9010000}"/>
    <cellStyle name="Normal 2 4 12" xfId="426" xr:uid="{00000000-0005-0000-0000-0000AA010000}"/>
    <cellStyle name="Normal 2 4 12 2" xfId="427" xr:uid="{00000000-0005-0000-0000-0000AB010000}"/>
    <cellStyle name="Normal 2 4 12 3" xfId="428" xr:uid="{00000000-0005-0000-0000-0000AC010000}"/>
    <cellStyle name="Normal 2 4 13" xfId="429" xr:uid="{00000000-0005-0000-0000-0000AD010000}"/>
    <cellStyle name="Normal 2 4 13 2" xfId="430" xr:uid="{00000000-0005-0000-0000-0000AE010000}"/>
    <cellStyle name="Normal 2 4 13 3" xfId="431" xr:uid="{00000000-0005-0000-0000-0000AF010000}"/>
    <cellStyle name="Normal 2 4 14" xfId="432" xr:uid="{00000000-0005-0000-0000-0000B0010000}"/>
    <cellStyle name="Normal 2 4 2" xfId="433" xr:uid="{00000000-0005-0000-0000-0000B1010000}"/>
    <cellStyle name="Normal 2 4 2 2" xfId="434" xr:uid="{00000000-0005-0000-0000-0000B2010000}"/>
    <cellStyle name="Normal 2 4 2 2 2" xfId="435" xr:uid="{00000000-0005-0000-0000-0000B3010000}"/>
    <cellStyle name="Normal 2 4 2 2 2 2" xfId="436" xr:uid="{00000000-0005-0000-0000-0000B4010000}"/>
    <cellStyle name="Normal 2 4 2 2 3" xfId="437" xr:uid="{00000000-0005-0000-0000-0000B5010000}"/>
    <cellStyle name="Normal 2 4 2 2 4" xfId="438" xr:uid="{00000000-0005-0000-0000-0000B6010000}"/>
    <cellStyle name="Normal 2 4 2 3" xfId="439" xr:uid="{00000000-0005-0000-0000-0000B7010000}"/>
    <cellStyle name="Normal 2 4 2 3 2" xfId="440" xr:uid="{00000000-0005-0000-0000-0000B8010000}"/>
    <cellStyle name="Normal 2 4 2 4" xfId="441" xr:uid="{00000000-0005-0000-0000-0000B9010000}"/>
    <cellStyle name="Normal 2 4 2 4 2" xfId="442" xr:uid="{00000000-0005-0000-0000-0000BA010000}"/>
    <cellStyle name="Normal 2 4 2 5" xfId="443" xr:uid="{00000000-0005-0000-0000-0000BB010000}"/>
    <cellStyle name="Normal 2 4 3" xfId="444" xr:uid="{00000000-0005-0000-0000-0000BC010000}"/>
    <cellStyle name="Normal 2 4 3 2" xfId="445" xr:uid="{00000000-0005-0000-0000-0000BD010000}"/>
    <cellStyle name="Normal 2 4 3 2 2" xfId="446" xr:uid="{00000000-0005-0000-0000-0000BE010000}"/>
    <cellStyle name="Normal 2 4 3 3" xfId="447" xr:uid="{00000000-0005-0000-0000-0000BF010000}"/>
    <cellStyle name="Normal 2 4 3 4" xfId="448" xr:uid="{00000000-0005-0000-0000-0000C0010000}"/>
    <cellStyle name="Normal 2 4 4" xfId="449" xr:uid="{00000000-0005-0000-0000-0000C1010000}"/>
    <cellStyle name="Normal 2 4 4 2" xfId="450" xr:uid="{00000000-0005-0000-0000-0000C2010000}"/>
    <cellStyle name="Normal 2 4 5" xfId="451" xr:uid="{00000000-0005-0000-0000-0000C3010000}"/>
    <cellStyle name="Normal 2 4 5 2" xfId="452" xr:uid="{00000000-0005-0000-0000-0000C4010000}"/>
    <cellStyle name="Normal 2 4 6" xfId="453" xr:uid="{00000000-0005-0000-0000-0000C5010000}"/>
    <cellStyle name="Normal 2 4 6 2" xfId="454" xr:uid="{00000000-0005-0000-0000-0000C6010000}"/>
    <cellStyle name="Normal 2 4 7" xfId="455" xr:uid="{00000000-0005-0000-0000-0000C7010000}"/>
    <cellStyle name="Normal 2 4 7 2" xfId="456" xr:uid="{00000000-0005-0000-0000-0000C8010000}"/>
    <cellStyle name="Normal 2 4 8" xfId="457" xr:uid="{00000000-0005-0000-0000-0000C9010000}"/>
    <cellStyle name="Normal 2 4 8 2" xfId="458" xr:uid="{00000000-0005-0000-0000-0000CA010000}"/>
    <cellStyle name="Normal 2 4 9" xfId="459" xr:uid="{00000000-0005-0000-0000-0000CB010000}"/>
    <cellStyle name="Normal 2 4 9 2" xfId="460" xr:uid="{00000000-0005-0000-0000-0000CC010000}"/>
    <cellStyle name="Normal 2 5" xfId="461" xr:uid="{00000000-0005-0000-0000-0000CD010000}"/>
    <cellStyle name="Normal 2 5 10" xfId="462" xr:uid="{00000000-0005-0000-0000-0000CE010000}"/>
    <cellStyle name="Normal 2 5 10 2" xfId="463" xr:uid="{00000000-0005-0000-0000-0000CF010000}"/>
    <cellStyle name="Normal 2 5 11" xfId="464" xr:uid="{00000000-0005-0000-0000-0000D0010000}"/>
    <cellStyle name="Normal 2 5 11 2" xfId="465" xr:uid="{00000000-0005-0000-0000-0000D1010000}"/>
    <cellStyle name="Normal 2 5 12" xfId="466" xr:uid="{00000000-0005-0000-0000-0000D2010000}"/>
    <cellStyle name="Normal 2 5 12 2" xfId="467" xr:uid="{00000000-0005-0000-0000-0000D3010000}"/>
    <cellStyle name="Normal 2 5 12 3" xfId="468" xr:uid="{00000000-0005-0000-0000-0000D4010000}"/>
    <cellStyle name="Normal 2 5 12 3 2" xfId="469" xr:uid="{00000000-0005-0000-0000-0000D5010000}"/>
    <cellStyle name="Normal 2 5 12 4" xfId="470" xr:uid="{00000000-0005-0000-0000-0000D6010000}"/>
    <cellStyle name="Normal 2 5 13" xfId="471" xr:uid="{00000000-0005-0000-0000-0000D7010000}"/>
    <cellStyle name="Normal 2 5 2" xfId="472" xr:uid="{00000000-0005-0000-0000-0000D8010000}"/>
    <cellStyle name="Normal 2 5 2 2" xfId="473" xr:uid="{00000000-0005-0000-0000-0000D9010000}"/>
    <cellStyle name="Normal 2 5 2 2 2" xfId="474" xr:uid="{00000000-0005-0000-0000-0000DA010000}"/>
    <cellStyle name="Normal 2 5 2 3" xfId="475" xr:uid="{00000000-0005-0000-0000-0000DB010000}"/>
    <cellStyle name="Normal 2 5 3" xfId="476" xr:uid="{00000000-0005-0000-0000-0000DC010000}"/>
    <cellStyle name="Normal 2 5 3 2" xfId="477" xr:uid="{00000000-0005-0000-0000-0000DD010000}"/>
    <cellStyle name="Normal 2 5 3 2 2" xfId="478" xr:uid="{00000000-0005-0000-0000-0000DE010000}"/>
    <cellStyle name="Normal 2 5 3 3" xfId="479" xr:uid="{00000000-0005-0000-0000-0000DF010000}"/>
    <cellStyle name="Normal 2 5 4" xfId="480" xr:uid="{00000000-0005-0000-0000-0000E0010000}"/>
    <cellStyle name="Normal 2 5 4 2" xfId="481" xr:uid="{00000000-0005-0000-0000-0000E1010000}"/>
    <cellStyle name="Normal 2 5 5" xfId="482" xr:uid="{00000000-0005-0000-0000-0000E2010000}"/>
    <cellStyle name="Normal 2 5 5 2" xfId="483" xr:uid="{00000000-0005-0000-0000-0000E3010000}"/>
    <cellStyle name="Normal 2 5 6" xfId="484" xr:uid="{00000000-0005-0000-0000-0000E4010000}"/>
    <cellStyle name="Normal 2 5 6 2" xfId="485" xr:uid="{00000000-0005-0000-0000-0000E5010000}"/>
    <cellStyle name="Normal 2 5 7" xfId="486" xr:uid="{00000000-0005-0000-0000-0000E6010000}"/>
    <cellStyle name="Normal 2 5 7 2" xfId="487" xr:uid="{00000000-0005-0000-0000-0000E7010000}"/>
    <cellStyle name="Normal 2 5 8" xfId="488" xr:uid="{00000000-0005-0000-0000-0000E8010000}"/>
    <cellStyle name="Normal 2 5 8 2" xfId="489" xr:uid="{00000000-0005-0000-0000-0000E9010000}"/>
    <cellStyle name="Normal 2 5 9" xfId="490" xr:uid="{00000000-0005-0000-0000-0000EA010000}"/>
    <cellStyle name="Normal 2 5 9 2" xfId="491" xr:uid="{00000000-0005-0000-0000-0000EB010000}"/>
    <cellStyle name="Normal 2 6" xfId="492" xr:uid="{00000000-0005-0000-0000-0000EC010000}"/>
    <cellStyle name="Normal 2 6 10" xfId="493" xr:uid="{00000000-0005-0000-0000-0000ED010000}"/>
    <cellStyle name="Normal 2 6 10 2" xfId="494" xr:uid="{00000000-0005-0000-0000-0000EE010000}"/>
    <cellStyle name="Normal 2 6 11" xfId="495" xr:uid="{00000000-0005-0000-0000-0000EF010000}"/>
    <cellStyle name="Normal 2 6 11 2" xfId="496" xr:uid="{00000000-0005-0000-0000-0000F0010000}"/>
    <cellStyle name="Normal 2 6 12" xfId="497" xr:uid="{00000000-0005-0000-0000-0000F1010000}"/>
    <cellStyle name="Normal 2 6 13" xfId="498" xr:uid="{00000000-0005-0000-0000-0000F2010000}"/>
    <cellStyle name="Normal 2 6 2" xfId="499" xr:uid="{00000000-0005-0000-0000-0000F3010000}"/>
    <cellStyle name="Normal 2 6 2 2" xfId="500" xr:uid="{00000000-0005-0000-0000-0000F4010000}"/>
    <cellStyle name="Normal 2 6 2 2 2" xfId="501" xr:uid="{00000000-0005-0000-0000-0000F5010000}"/>
    <cellStyle name="Normal 2 6 2 3" xfId="502" xr:uid="{00000000-0005-0000-0000-0000F6010000}"/>
    <cellStyle name="Normal 2 6 3" xfId="503" xr:uid="{00000000-0005-0000-0000-0000F7010000}"/>
    <cellStyle name="Normal 2 6 3 2" xfId="504" xr:uid="{00000000-0005-0000-0000-0000F8010000}"/>
    <cellStyle name="Normal 2 6 3 2 2" xfId="505" xr:uid="{00000000-0005-0000-0000-0000F9010000}"/>
    <cellStyle name="Normal 2 6 3 3" xfId="506" xr:uid="{00000000-0005-0000-0000-0000FA010000}"/>
    <cellStyle name="Normal 2 6 4" xfId="507" xr:uid="{00000000-0005-0000-0000-0000FB010000}"/>
    <cellStyle name="Normal 2 6 4 2" xfId="508" xr:uid="{00000000-0005-0000-0000-0000FC010000}"/>
    <cellStyle name="Normal 2 6 5" xfId="509" xr:uid="{00000000-0005-0000-0000-0000FD010000}"/>
    <cellStyle name="Normal 2 6 5 2" xfId="510" xr:uid="{00000000-0005-0000-0000-0000FE010000}"/>
    <cellStyle name="Normal 2 6 6" xfId="511" xr:uid="{00000000-0005-0000-0000-0000FF010000}"/>
    <cellStyle name="Normal 2 6 6 2" xfId="512" xr:uid="{00000000-0005-0000-0000-000000020000}"/>
    <cellStyle name="Normal 2 6 7" xfId="513" xr:uid="{00000000-0005-0000-0000-000001020000}"/>
    <cellStyle name="Normal 2 6 7 2" xfId="514" xr:uid="{00000000-0005-0000-0000-000002020000}"/>
    <cellStyle name="Normal 2 6 8" xfId="515" xr:uid="{00000000-0005-0000-0000-000003020000}"/>
    <cellStyle name="Normal 2 6 8 2" xfId="516" xr:uid="{00000000-0005-0000-0000-000004020000}"/>
    <cellStyle name="Normal 2 6 9" xfId="517" xr:uid="{00000000-0005-0000-0000-000005020000}"/>
    <cellStyle name="Normal 2 6 9 2" xfId="518" xr:uid="{00000000-0005-0000-0000-000006020000}"/>
    <cellStyle name="Normal 2 7" xfId="519" xr:uid="{00000000-0005-0000-0000-000007020000}"/>
    <cellStyle name="Normal 2 7 10" xfId="520" xr:uid="{00000000-0005-0000-0000-000008020000}"/>
    <cellStyle name="Normal 2 7 11" xfId="521" xr:uid="{00000000-0005-0000-0000-000009020000}"/>
    <cellStyle name="Normal 2 7 2" xfId="522" xr:uid="{00000000-0005-0000-0000-00000A020000}"/>
    <cellStyle name="Normal 2 7 2 2" xfId="523" xr:uid="{00000000-0005-0000-0000-00000B020000}"/>
    <cellStyle name="Normal 2 7 2 2 2" xfId="524" xr:uid="{00000000-0005-0000-0000-00000C020000}"/>
    <cellStyle name="Normal 2 7 2 3" xfId="525" xr:uid="{00000000-0005-0000-0000-00000D020000}"/>
    <cellStyle name="Normal 2 7 2 4" xfId="526" xr:uid="{00000000-0005-0000-0000-00000E020000}"/>
    <cellStyle name="Normal 2 7 3" xfId="527" xr:uid="{00000000-0005-0000-0000-00000F020000}"/>
    <cellStyle name="Normal 2 7 3 2" xfId="528" xr:uid="{00000000-0005-0000-0000-000010020000}"/>
    <cellStyle name="Normal 2 7 3 2 2" xfId="529" xr:uid="{00000000-0005-0000-0000-000011020000}"/>
    <cellStyle name="Normal 2 7 3 3" xfId="530" xr:uid="{00000000-0005-0000-0000-000012020000}"/>
    <cellStyle name="Normal 2 7 4" xfId="531" xr:uid="{00000000-0005-0000-0000-000013020000}"/>
    <cellStyle name="Normal 2 7 4 2" xfId="532" xr:uid="{00000000-0005-0000-0000-000014020000}"/>
    <cellStyle name="Normal 2 7 4 2 2" xfId="533" xr:uid="{00000000-0005-0000-0000-000015020000}"/>
    <cellStyle name="Normal 2 7 4 3" xfId="534" xr:uid="{00000000-0005-0000-0000-000016020000}"/>
    <cellStyle name="Normal 2 7 5" xfId="535" xr:uid="{00000000-0005-0000-0000-000017020000}"/>
    <cellStyle name="Normal 2 7 5 2" xfId="536" xr:uid="{00000000-0005-0000-0000-000018020000}"/>
    <cellStyle name="Normal 2 7 5 2 2" xfId="537" xr:uid="{00000000-0005-0000-0000-000019020000}"/>
    <cellStyle name="Normal 2 7 5 3" xfId="538" xr:uid="{00000000-0005-0000-0000-00001A020000}"/>
    <cellStyle name="Normal 2 7 6" xfId="539" xr:uid="{00000000-0005-0000-0000-00001B020000}"/>
    <cellStyle name="Normal 2 7 6 2" xfId="540" xr:uid="{00000000-0005-0000-0000-00001C020000}"/>
    <cellStyle name="Normal 2 7 6 2 2" xfId="541" xr:uid="{00000000-0005-0000-0000-00001D020000}"/>
    <cellStyle name="Normal 2 7 6 3" xfId="542" xr:uid="{00000000-0005-0000-0000-00001E020000}"/>
    <cellStyle name="Normal 2 7 7" xfId="543" xr:uid="{00000000-0005-0000-0000-00001F020000}"/>
    <cellStyle name="Normal 2 7 7 2" xfId="544" xr:uid="{00000000-0005-0000-0000-000020020000}"/>
    <cellStyle name="Normal 2 7 7 2 2" xfId="545" xr:uid="{00000000-0005-0000-0000-000021020000}"/>
    <cellStyle name="Normal 2 7 7 3" xfId="546" xr:uid="{00000000-0005-0000-0000-000022020000}"/>
    <cellStyle name="Normal 2 7 8" xfId="547" xr:uid="{00000000-0005-0000-0000-000023020000}"/>
    <cellStyle name="Normal 2 7 8 2" xfId="548" xr:uid="{00000000-0005-0000-0000-000024020000}"/>
    <cellStyle name="Normal 2 7 8 2 2" xfId="549" xr:uid="{00000000-0005-0000-0000-000025020000}"/>
    <cellStyle name="Normal 2 7 8 3" xfId="550" xr:uid="{00000000-0005-0000-0000-000026020000}"/>
    <cellStyle name="Normal 2 7 9" xfId="551" xr:uid="{00000000-0005-0000-0000-000027020000}"/>
    <cellStyle name="Normal 2 7 9 2" xfId="552" xr:uid="{00000000-0005-0000-0000-000028020000}"/>
    <cellStyle name="Normal 2 8" xfId="553" xr:uid="{00000000-0005-0000-0000-000029020000}"/>
    <cellStyle name="Normal 2 8 10" xfId="554" xr:uid="{00000000-0005-0000-0000-00002A020000}"/>
    <cellStyle name="Normal 2 8 11" xfId="555" xr:uid="{00000000-0005-0000-0000-00002B020000}"/>
    <cellStyle name="Normal 2 8 12" xfId="556" xr:uid="{00000000-0005-0000-0000-00002C020000}"/>
    <cellStyle name="Normal 2 8 2" xfId="557" xr:uid="{00000000-0005-0000-0000-00002D020000}"/>
    <cellStyle name="Normal 2 8 2 2" xfId="558" xr:uid="{00000000-0005-0000-0000-00002E020000}"/>
    <cellStyle name="Normal 2 8 2 2 2" xfId="559" xr:uid="{00000000-0005-0000-0000-00002F020000}"/>
    <cellStyle name="Normal 2 8 2 3" xfId="560" xr:uid="{00000000-0005-0000-0000-000030020000}"/>
    <cellStyle name="Normal 2 8 3" xfId="561" xr:uid="{00000000-0005-0000-0000-000031020000}"/>
    <cellStyle name="Normal 2 8 3 2" xfId="562" xr:uid="{00000000-0005-0000-0000-000032020000}"/>
    <cellStyle name="Normal 2 8 3 2 2" xfId="563" xr:uid="{00000000-0005-0000-0000-000033020000}"/>
    <cellStyle name="Normal 2 8 3 3" xfId="564" xr:uid="{00000000-0005-0000-0000-000034020000}"/>
    <cellStyle name="Normal 2 8 4" xfId="565" xr:uid="{00000000-0005-0000-0000-000035020000}"/>
    <cellStyle name="Normal 2 8 4 2" xfId="566" xr:uid="{00000000-0005-0000-0000-000036020000}"/>
    <cellStyle name="Normal 2 8 4 2 2" xfId="567" xr:uid="{00000000-0005-0000-0000-000037020000}"/>
    <cellStyle name="Normal 2 8 4 3" xfId="568" xr:uid="{00000000-0005-0000-0000-000038020000}"/>
    <cellStyle name="Normal 2 8 5" xfId="569" xr:uid="{00000000-0005-0000-0000-000039020000}"/>
    <cellStyle name="Normal 2 8 5 2" xfId="570" xr:uid="{00000000-0005-0000-0000-00003A020000}"/>
    <cellStyle name="Normal 2 8 5 2 2" xfId="571" xr:uid="{00000000-0005-0000-0000-00003B020000}"/>
    <cellStyle name="Normal 2 8 5 3" xfId="572" xr:uid="{00000000-0005-0000-0000-00003C020000}"/>
    <cellStyle name="Normal 2 8 6" xfId="573" xr:uid="{00000000-0005-0000-0000-00003D020000}"/>
    <cellStyle name="Normal 2 8 6 2" xfId="574" xr:uid="{00000000-0005-0000-0000-00003E020000}"/>
    <cellStyle name="Normal 2 8 6 2 2" xfId="575" xr:uid="{00000000-0005-0000-0000-00003F020000}"/>
    <cellStyle name="Normal 2 8 6 3" xfId="576" xr:uid="{00000000-0005-0000-0000-000040020000}"/>
    <cellStyle name="Normal 2 8 7" xfId="577" xr:uid="{00000000-0005-0000-0000-000041020000}"/>
    <cellStyle name="Normal 2 8 7 2" xfId="578" xr:uid="{00000000-0005-0000-0000-000042020000}"/>
    <cellStyle name="Normal 2 8 7 2 2" xfId="579" xr:uid="{00000000-0005-0000-0000-000043020000}"/>
    <cellStyle name="Normal 2 8 7 3" xfId="580" xr:uid="{00000000-0005-0000-0000-000044020000}"/>
    <cellStyle name="Normal 2 8 8" xfId="581" xr:uid="{00000000-0005-0000-0000-000045020000}"/>
    <cellStyle name="Normal 2 8 8 2" xfId="582" xr:uid="{00000000-0005-0000-0000-000046020000}"/>
    <cellStyle name="Normal 2 8 8 2 2" xfId="583" xr:uid="{00000000-0005-0000-0000-000047020000}"/>
    <cellStyle name="Normal 2 8 8 3" xfId="584" xr:uid="{00000000-0005-0000-0000-000048020000}"/>
    <cellStyle name="Normal 2 8 9" xfId="585" xr:uid="{00000000-0005-0000-0000-000049020000}"/>
    <cellStyle name="Normal 2 8 9 2" xfId="586" xr:uid="{00000000-0005-0000-0000-00004A020000}"/>
    <cellStyle name="Normal 2 9" xfId="587" xr:uid="{00000000-0005-0000-0000-00004B020000}"/>
    <cellStyle name="Normal 2 9 10" xfId="588" xr:uid="{00000000-0005-0000-0000-00004C020000}"/>
    <cellStyle name="Normal 2 9 11" xfId="589" xr:uid="{00000000-0005-0000-0000-00004D020000}"/>
    <cellStyle name="Normal 2 9 12" xfId="590" xr:uid="{00000000-0005-0000-0000-00004E020000}"/>
    <cellStyle name="Normal 2 9 2" xfId="591" xr:uid="{00000000-0005-0000-0000-00004F020000}"/>
    <cellStyle name="Normal 2 9 2 2" xfId="592" xr:uid="{00000000-0005-0000-0000-000050020000}"/>
    <cellStyle name="Normal 2 9 2 2 2" xfId="593" xr:uid="{00000000-0005-0000-0000-000051020000}"/>
    <cellStyle name="Normal 2 9 2 3" xfId="594" xr:uid="{00000000-0005-0000-0000-000052020000}"/>
    <cellStyle name="Normal 2 9 3" xfId="595" xr:uid="{00000000-0005-0000-0000-000053020000}"/>
    <cellStyle name="Normal 2 9 3 2" xfId="596" xr:uid="{00000000-0005-0000-0000-000054020000}"/>
    <cellStyle name="Normal 2 9 3 2 2" xfId="597" xr:uid="{00000000-0005-0000-0000-000055020000}"/>
    <cellStyle name="Normal 2 9 3 3" xfId="598" xr:uid="{00000000-0005-0000-0000-000056020000}"/>
    <cellStyle name="Normal 2 9 4" xfId="599" xr:uid="{00000000-0005-0000-0000-000057020000}"/>
    <cellStyle name="Normal 2 9 4 2" xfId="600" xr:uid="{00000000-0005-0000-0000-000058020000}"/>
    <cellStyle name="Normal 2 9 4 2 2" xfId="601" xr:uid="{00000000-0005-0000-0000-000059020000}"/>
    <cellStyle name="Normal 2 9 4 3" xfId="602" xr:uid="{00000000-0005-0000-0000-00005A020000}"/>
    <cellStyle name="Normal 2 9 5" xfId="603" xr:uid="{00000000-0005-0000-0000-00005B020000}"/>
    <cellStyle name="Normal 2 9 5 2" xfId="604" xr:uid="{00000000-0005-0000-0000-00005C020000}"/>
    <cellStyle name="Normal 2 9 5 2 2" xfId="605" xr:uid="{00000000-0005-0000-0000-00005D020000}"/>
    <cellStyle name="Normal 2 9 5 3" xfId="606" xr:uid="{00000000-0005-0000-0000-00005E020000}"/>
    <cellStyle name="Normal 2 9 6" xfId="607" xr:uid="{00000000-0005-0000-0000-00005F020000}"/>
    <cellStyle name="Normal 2 9 6 2" xfId="608" xr:uid="{00000000-0005-0000-0000-000060020000}"/>
    <cellStyle name="Normal 2 9 6 2 2" xfId="609" xr:uid="{00000000-0005-0000-0000-000061020000}"/>
    <cellStyle name="Normal 2 9 6 3" xfId="610" xr:uid="{00000000-0005-0000-0000-000062020000}"/>
    <cellStyle name="Normal 2 9 7" xfId="611" xr:uid="{00000000-0005-0000-0000-000063020000}"/>
    <cellStyle name="Normal 2 9 7 2" xfId="612" xr:uid="{00000000-0005-0000-0000-000064020000}"/>
    <cellStyle name="Normal 2 9 7 2 2" xfId="613" xr:uid="{00000000-0005-0000-0000-000065020000}"/>
    <cellStyle name="Normal 2 9 7 3" xfId="614" xr:uid="{00000000-0005-0000-0000-000066020000}"/>
    <cellStyle name="Normal 2 9 8" xfId="615" xr:uid="{00000000-0005-0000-0000-000067020000}"/>
    <cellStyle name="Normal 2 9 8 2" xfId="616" xr:uid="{00000000-0005-0000-0000-000068020000}"/>
    <cellStyle name="Normal 2 9 8 2 2" xfId="617" xr:uid="{00000000-0005-0000-0000-000069020000}"/>
    <cellStyle name="Normal 2 9 8 3" xfId="618" xr:uid="{00000000-0005-0000-0000-00006A020000}"/>
    <cellStyle name="Normal 2 9 9" xfId="619" xr:uid="{00000000-0005-0000-0000-00006B020000}"/>
    <cellStyle name="Normal 2 9 9 2" xfId="620" xr:uid="{00000000-0005-0000-0000-00006C020000}"/>
    <cellStyle name="Normal 20" xfId="621" xr:uid="{00000000-0005-0000-0000-00006D020000}"/>
    <cellStyle name="Normal 20 2" xfId="622" xr:uid="{00000000-0005-0000-0000-00006E020000}"/>
    <cellStyle name="Normal 20 2 2" xfId="623" xr:uid="{00000000-0005-0000-0000-00006F020000}"/>
    <cellStyle name="Normal 20 3" xfId="624" xr:uid="{00000000-0005-0000-0000-000070020000}"/>
    <cellStyle name="Normal 20 3 2" xfId="625" xr:uid="{00000000-0005-0000-0000-000071020000}"/>
    <cellStyle name="Normal 20 4" xfId="626" xr:uid="{00000000-0005-0000-0000-000072020000}"/>
    <cellStyle name="Normal 21" xfId="627" xr:uid="{00000000-0005-0000-0000-000073020000}"/>
    <cellStyle name="Normal 21 2" xfId="628" xr:uid="{00000000-0005-0000-0000-000074020000}"/>
    <cellStyle name="Normal 21 2 2" xfId="629" xr:uid="{00000000-0005-0000-0000-000075020000}"/>
    <cellStyle name="Normal 21 2 3" xfId="630" xr:uid="{00000000-0005-0000-0000-000076020000}"/>
    <cellStyle name="Normal 21 3" xfId="631" xr:uid="{00000000-0005-0000-0000-000077020000}"/>
    <cellStyle name="Normal 21 4" xfId="632" xr:uid="{00000000-0005-0000-0000-000078020000}"/>
    <cellStyle name="Normal 21 5" xfId="633" xr:uid="{00000000-0005-0000-0000-000079020000}"/>
    <cellStyle name="Normal 22" xfId="634" xr:uid="{00000000-0005-0000-0000-00007A020000}"/>
    <cellStyle name="Normal 22 2" xfId="635" xr:uid="{00000000-0005-0000-0000-00007B020000}"/>
    <cellStyle name="Normal 22 2 2" xfId="636" xr:uid="{00000000-0005-0000-0000-00007C020000}"/>
    <cellStyle name="Normal 22 3" xfId="637" xr:uid="{00000000-0005-0000-0000-00007D020000}"/>
    <cellStyle name="Normal 22 3 2" xfId="638" xr:uid="{00000000-0005-0000-0000-00007E020000}"/>
    <cellStyle name="Normal 22 4" xfId="639" xr:uid="{00000000-0005-0000-0000-00007F020000}"/>
    <cellStyle name="Normal 23" xfId="640" xr:uid="{00000000-0005-0000-0000-000080020000}"/>
    <cellStyle name="Normal 23 2" xfId="641" xr:uid="{00000000-0005-0000-0000-000081020000}"/>
    <cellStyle name="Normal 23 2 2" xfId="642" xr:uid="{00000000-0005-0000-0000-000082020000}"/>
    <cellStyle name="Normal 23 3" xfId="643" xr:uid="{00000000-0005-0000-0000-000083020000}"/>
    <cellStyle name="Normal 23 3 2" xfId="644" xr:uid="{00000000-0005-0000-0000-000084020000}"/>
    <cellStyle name="Normal 23 4" xfId="645" xr:uid="{00000000-0005-0000-0000-000085020000}"/>
    <cellStyle name="Normal 24" xfId="646" xr:uid="{00000000-0005-0000-0000-000086020000}"/>
    <cellStyle name="Normal 24 2" xfId="647" xr:uid="{00000000-0005-0000-0000-000087020000}"/>
    <cellStyle name="Normal 24 2 2" xfId="648" xr:uid="{00000000-0005-0000-0000-000088020000}"/>
    <cellStyle name="Normal 24 3" xfId="649" xr:uid="{00000000-0005-0000-0000-000089020000}"/>
    <cellStyle name="Normal 24 3 2" xfId="650" xr:uid="{00000000-0005-0000-0000-00008A020000}"/>
    <cellStyle name="Normal 24 4" xfId="651" xr:uid="{00000000-0005-0000-0000-00008B020000}"/>
    <cellStyle name="Normal 25" xfId="652" xr:uid="{00000000-0005-0000-0000-00008C020000}"/>
    <cellStyle name="Normal 25 2" xfId="653" xr:uid="{00000000-0005-0000-0000-00008D020000}"/>
    <cellStyle name="Normal 25 2 2" xfId="654" xr:uid="{00000000-0005-0000-0000-00008E020000}"/>
    <cellStyle name="Normal 25 3" xfId="655" xr:uid="{00000000-0005-0000-0000-00008F020000}"/>
    <cellStyle name="Normal 25 3 2" xfId="656" xr:uid="{00000000-0005-0000-0000-000090020000}"/>
    <cellStyle name="Normal 25 4" xfId="657" xr:uid="{00000000-0005-0000-0000-000091020000}"/>
    <cellStyle name="Normal 26" xfId="658" xr:uid="{00000000-0005-0000-0000-000092020000}"/>
    <cellStyle name="Normal 27" xfId="659" xr:uid="{00000000-0005-0000-0000-000093020000}"/>
    <cellStyle name="Normal 27 2" xfId="660" xr:uid="{00000000-0005-0000-0000-000094020000}"/>
    <cellStyle name="Normal 28" xfId="661" xr:uid="{00000000-0005-0000-0000-000095020000}"/>
    <cellStyle name="Normal 28 2" xfId="662" xr:uid="{00000000-0005-0000-0000-000096020000}"/>
    <cellStyle name="Normal 29" xfId="663" xr:uid="{00000000-0005-0000-0000-000097020000}"/>
    <cellStyle name="Normal 3" xfId="664" xr:uid="{00000000-0005-0000-0000-000098020000}"/>
    <cellStyle name="Normal 3 10" xfId="665" xr:uid="{00000000-0005-0000-0000-000099020000}"/>
    <cellStyle name="Normal 3 10 2" xfId="666" xr:uid="{00000000-0005-0000-0000-00009A020000}"/>
    <cellStyle name="Normal 3 11" xfId="667" xr:uid="{00000000-0005-0000-0000-00009B020000}"/>
    <cellStyle name="Normal 3 12" xfId="668" xr:uid="{00000000-0005-0000-0000-00009C020000}"/>
    <cellStyle name="Normal 3 13" xfId="669" xr:uid="{00000000-0005-0000-0000-00009D020000}"/>
    <cellStyle name="Normal 3 14" xfId="670" xr:uid="{00000000-0005-0000-0000-00009E020000}"/>
    <cellStyle name="Normal 3 15" xfId="671" xr:uid="{00000000-0005-0000-0000-00009F020000}"/>
    <cellStyle name="Normal 3 2" xfId="672" xr:uid="{00000000-0005-0000-0000-0000A0020000}"/>
    <cellStyle name="Normal 3 2 2" xfId="673" xr:uid="{00000000-0005-0000-0000-0000A1020000}"/>
    <cellStyle name="Normal 3 2 2 2" xfId="674" xr:uid="{00000000-0005-0000-0000-0000A2020000}"/>
    <cellStyle name="Normal 3 2 2 3" xfId="675" xr:uid="{00000000-0005-0000-0000-0000A3020000}"/>
    <cellStyle name="Normal 3 2 2 3 2" xfId="676" xr:uid="{00000000-0005-0000-0000-0000A4020000}"/>
    <cellStyle name="Normal 3 2 3" xfId="677" xr:uid="{00000000-0005-0000-0000-0000A5020000}"/>
    <cellStyle name="Normal 3 2 4" xfId="678" xr:uid="{00000000-0005-0000-0000-0000A6020000}"/>
    <cellStyle name="Normal 3 2 5" xfId="679" xr:uid="{00000000-0005-0000-0000-0000A7020000}"/>
    <cellStyle name="Normal 3 2 5 2" xfId="680" xr:uid="{00000000-0005-0000-0000-0000A8020000}"/>
    <cellStyle name="Normal 3 2 6" xfId="681" xr:uid="{00000000-0005-0000-0000-0000A9020000}"/>
    <cellStyle name="Normal 3 3" xfId="682" xr:uid="{00000000-0005-0000-0000-0000AA020000}"/>
    <cellStyle name="Normal 3 3 2" xfId="683" xr:uid="{00000000-0005-0000-0000-0000AB020000}"/>
    <cellStyle name="Normal 3 3 2 2" xfId="684" xr:uid="{00000000-0005-0000-0000-0000AC020000}"/>
    <cellStyle name="Normal 3 3 2 3" xfId="685" xr:uid="{00000000-0005-0000-0000-0000AD020000}"/>
    <cellStyle name="Normal 3 3 2 3 2" xfId="686" xr:uid="{00000000-0005-0000-0000-0000AE020000}"/>
    <cellStyle name="Normal 3 3 3" xfId="687" xr:uid="{00000000-0005-0000-0000-0000AF020000}"/>
    <cellStyle name="Normal 3 3 4" xfId="688" xr:uid="{00000000-0005-0000-0000-0000B0020000}"/>
    <cellStyle name="Normal 3 3 4 2" xfId="689" xr:uid="{00000000-0005-0000-0000-0000B1020000}"/>
    <cellStyle name="Normal 3 3 5" xfId="690" xr:uid="{00000000-0005-0000-0000-0000B2020000}"/>
    <cellStyle name="Normal 3 4" xfId="691" xr:uid="{00000000-0005-0000-0000-0000B3020000}"/>
    <cellStyle name="Normal 3 5" xfId="692" xr:uid="{00000000-0005-0000-0000-0000B4020000}"/>
    <cellStyle name="Normal 3 6" xfId="693" xr:uid="{00000000-0005-0000-0000-0000B5020000}"/>
    <cellStyle name="Normal 3 7" xfId="694" xr:uid="{00000000-0005-0000-0000-0000B6020000}"/>
    <cellStyle name="Normal 3 7 2" xfId="695" xr:uid="{00000000-0005-0000-0000-0000B7020000}"/>
    <cellStyle name="Normal 3 7 3" xfId="696" xr:uid="{00000000-0005-0000-0000-0000B8020000}"/>
    <cellStyle name="Normal 3 7 4" xfId="697" xr:uid="{00000000-0005-0000-0000-0000B9020000}"/>
    <cellStyle name="Normal 3 8" xfId="698" xr:uid="{00000000-0005-0000-0000-0000BA020000}"/>
    <cellStyle name="Normal 3 8 2" xfId="699" xr:uid="{00000000-0005-0000-0000-0000BB020000}"/>
    <cellStyle name="Normal 3 8 3" xfId="700" xr:uid="{00000000-0005-0000-0000-0000BC020000}"/>
    <cellStyle name="Normal 3 8 4" xfId="701" xr:uid="{00000000-0005-0000-0000-0000BD020000}"/>
    <cellStyle name="Normal 3 9" xfId="702" xr:uid="{00000000-0005-0000-0000-0000BE020000}"/>
    <cellStyle name="Normal 3 9 2" xfId="703" xr:uid="{00000000-0005-0000-0000-0000BF020000}"/>
    <cellStyle name="Normal 3 9 3" xfId="704" xr:uid="{00000000-0005-0000-0000-0000C0020000}"/>
    <cellStyle name="Normal 3 9 4" xfId="705" xr:uid="{00000000-0005-0000-0000-0000C1020000}"/>
    <cellStyle name="Normal 30" xfId="706" xr:uid="{00000000-0005-0000-0000-0000C2020000}"/>
    <cellStyle name="Normal 31" xfId="707" xr:uid="{00000000-0005-0000-0000-0000C3020000}"/>
    <cellStyle name="Normal 4" xfId="708" xr:uid="{00000000-0005-0000-0000-0000C4020000}"/>
    <cellStyle name="Normal 4 10" xfId="709" xr:uid="{00000000-0005-0000-0000-0000C5020000}"/>
    <cellStyle name="Normal 4 11" xfId="710" xr:uid="{00000000-0005-0000-0000-0000C6020000}"/>
    <cellStyle name="Normal 4 12" xfId="711" xr:uid="{00000000-0005-0000-0000-0000C7020000}"/>
    <cellStyle name="Normal 4 13" xfId="712" xr:uid="{00000000-0005-0000-0000-0000C8020000}"/>
    <cellStyle name="Normal 4 2" xfId="713" xr:uid="{00000000-0005-0000-0000-0000C9020000}"/>
    <cellStyle name="Normal 4 2 2" xfId="714" xr:uid="{00000000-0005-0000-0000-0000CA020000}"/>
    <cellStyle name="Normal 4 2 2 2" xfId="715" xr:uid="{00000000-0005-0000-0000-0000CB020000}"/>
    <cellStyle name="Normal 4 2 2 3" xfId="716" xr:uid="{00000000-0005-0000-0000-0000CC020000}"/>
    <cellStyle name="Normal 4 2 2 3 2" xfId="717" xr:uid="{00000000-0005-0000-0000-0000CD020000}"/>
    <cellStyle name="Normal 4 2 2 3 3" xfId="718" xr:uid="{00000000-0005-0000-0000-0000CE020000}"/>
    <cellStyle name="Normal 4 2 3" xfId="719" xr:uid="{00000000-0005-0000-0000-0000CF020000}"/>
    <cellStyle name="Normal 4 2 4" xfId="720" xr:uid="{00000000-0005-0000-0000-0000D0020000}"/>
    <cellStyle name="Normal 4 2 5" xfId="721" xr:uid="{00000000-0005-0000-0000-0000D1020000}"/>
    <cellStyle name="Normal 4 2 6" xfId="722" xr:uid="{00000000-0005-0000-0000-0000D2020000}"/>
    <cellStyle name="Normal 4 3" xfId="723" xr:uid="{00000000-0005-0000-0000-0000D3020000}"/>
    <cellStyle name="Normal 4 3 2" xfId="724" xr:uid="{00000000-0005-0000-0000-0000D4020000}"/>
    <cellStyle name="Normal 4 3 3" xfId="725" xr:uid="{00000000-0005-0000-0000-0000D5020000}"/>
    <cellStyle name="Normal 4 3 3 2" xfId="726" xr:uid="{00000000-0005-0000-0000-0000D6020000}"/>
    <cellStyle name="Normal 4 4" xfId="727" xr:uid="{00000000-0005-0000-0000-0000D7020000}"/>
    <cellStyle name="Normal 4 5" xfId="728" xr:uid="{00000000-0005-0000-0000-0000D8020000}"/>
    <cellStyle name="Normal 4 5 2" xfId="729" xr:uid="{00000000-0005-0000-0000-0000D9020000}"/>
    <cellStyle name="Normal 4 5 3" xfId="730" xr:uid="{00000000-0005-0000-0000-0000DA020000}"/>
    <cellStyle name="Normal 4 5 4" xfId="731" xr:uid="{00000000-0005-0000-0000-0000DB020000}"/>
    <cellStyle name="Normal 4 6" xfId="732" xr:uid="{00000000-0005-0000-0000-0000DC020000}"/>
    <cellStyle name="Normal 4 6 2" xfId="733" xr:uid="{00000000-0005-0000-0000-0000DD020000}"/>
    <cellStyle name="Normal 4 6 3" xfId="734" xr:uid="{00000000-0005-0000-0000-0000DE020000}"/>
    <cellStyle name="Normal 4 6 4" xfId="735" xr:uid="{00000000-0005-0000-0000-0000DF020000}"/>
    <cellStyle name="Normal 4 7" xfId="736" xr:uid="{00000000-0005-0000-0000-0000E0020000}"/>
    <cellStyle name="Normal 4 8" xfId="737" xr:uid="{00000000-0005-0000-0000-0000E1020000}"/>
    <cellStyle name="Normal 4 9" xfId="738" xr:uid="{00000000-0005-0000-0000-0000E2020000}"/>
    <cellStyle name="Normal 5" xfId="739" xr:uid="{00000000-0005-0000-0000-0000E3020000}"/>
    <cellStyle name="Normal 5 2" xfId="740" xr:uid="{00000000-0005-0000-0000-0000E4020000}"/>
    <cellStyle name="Normal 5 2 2" xfId="741" xr:uid="{00000000-0005-0000-0000-0000E5020000}"/>
    <cellStyle name="Normal 5 3" xfId="742" xr:uid="{00000000-0005-0000-0000-0000E6020000}"/>
    <cellStyle name="Normal 5 3 2" xfId="743" xr:uid="{00000000-0005-0000-0000-0000E7020000}"/>
    <cellStyle name="Normal 5 3 2 2" xfId="744" xr:uid="{00000000-0005-0000-0000-0000E8020000}"/>
    <cellStyle name="Normal 5 3 3" xfId="745" xr:uid="{00000000-0005-0000-0000-0000E9020000}"/>
    <cellStyle name="Normal 5 3 4" xfId="746" xr:uid="{00000000-0005-0000-0000-0000EA020000}"/>
    <cellStyle name="Normal 5 4" xfId="747" xr:uid="{00000000-0005-0000-0000-0000EB020000}"/>
    <cellStyle name="Normal 5 4 2" xfId="748" xr:uid="{00000000-0005-0000-0000-0000EC020000}"/>
    <cellStyle name="Normal 5 5" xfId="749" xr:uid="{00000000-0005-0000-0000-0000ED020000}"/>
    <cellStyle name="Normal 5 5 2" xfId="750" xr:uid="{00000000-0005-0000-0000-0000EE020000}"/>
    <cellStyle name="Normal 5 5 3" xfId="751" xr:uid="{00000000-0005-0000-0000-0000EF020000}"/>
    <cellStyle name="Normal 5 6" xfId="752" xr:uid="{00000000-0005-0000-0000-0000F0020000}"/>
    <cellStyle name="Normal 6" xfId="753" xr:uid="{00000000-0005-0000-0000-0000F1020000}"/>
    <cellStyle name="Normal 6 2" xfId="754" xr:uid="{00000000-0005-0000-0000-0000F2020000}"/>
    <cellStyle name="Normal 6 3" xfId="755" xr:uid="{00000000-0005-0000-0000-0000F3020000}"/>
    <cellStyle name="Normal 6 4" xfId="756" xr:uid="{00000000-0005-0000-0000-0000F4020000}"/>
    <cellStyle name="Normal 6 5" xfId="757" xr:uid="{00000000-0005-0000-0000-0000F5020000}"/>
    <cellStyle name="Normal 6 5 2" xfId="758" xr:uid="{00000000-0005-0000-0000-0000F6020000}"/>
    <cellStyle name="Normal 7" xfId="759" xr:uid="{00000000-0005-0000-0000-0000F7020000}"/>
    <cellStyle name="Normal 7 2" xfId="760" xr:uid="{00000000-0005-0000-0000-0000F8020000}"/>
    <cellStyle name="Normal 7 2 2" xfId="761" xr:uid="{00000000-0005-0000-0000-0000F9020000}"/>
    <cellStyle name="Normal 7 2 2 2" xfId="762" xr:uid="{00000000-0005-0000-0000-0000FA020000}"/>
    <cellStyle name="Normal 7 2 2 3" xfId="763" xr:uid="{00000000-0005-0000-0000-0000FB020000}"/>
    <cellStyle name="Normal 7 2 3" xfId="764" xr:uid="{00000000-0005-0000-0000-0000FC020000}"/>
    <cellStyle name="Normal 7 2 4" xfId="765" xr:uid="{00000000-0005-0000-0000-0000FD020000}"/>
    <cellStyle name="Normal 7 2 4 2" xfId="766" xr:uid="{00000000-0005-0000-0000-0000FE020000}"/>
    <cellStyle name="Normal 7 2 4 3" xfId="767" xr:uid="{00000000-0005-0000-0000-0000FF020000}"/>
    <cellStyle name="Normal 7 2 4 4" xfId="768" xr:uid="{00000000-0005-0000-0000-000000030000}"/>
    <cellStyle name="Normal 7 2 5" xfId="769" xr:uid="{00000000-0005-0000-0000-000001030000}"/>
    <cellStyle name="Normal 7 2 5 2" xfId="770" xr:uid="{00000000-0005-0000-0000-000002030000}"/>
    <cellStyle name="Normal 7 3" xfId="771" xr:uid="{00000000-0005-0000-0000-000003030000}"/>
    <cellStyle name="Normal 7 4" xfId="772" xr:uid="{00000000-0005-0000-0000-000004030000}"/>
    <cellStyle name="Normal 7 4 2" xfId="773" xr:uid="{00000000-0005-0000-0000-000005030000}"/>
    <cellStyle name="Normal 7 4 3" xfId="774" xr:uid="{00000000-0005-0000-0000-000006030000}"/>
    <cellStyle name="Normal 7 4 3 2" xfId="775" xr:uid="{00000000-0005-0000-0000-000007030000}"/>
    <cellStyle name="Normal 7 5" xfId="776" xr:uid="{00000000-0005-0000-0000-000008030000}"/>
    <cellStyle name="Normal 7 5 2" xfId="777" xr:uid="{00000000-0005-0000-0000-000009030000}"/>
    <cellStyle name="Normal 7 5 3" xfId="778" xr:uid="{00000000-0005-0000-0000-00000A030000}"/>
    <cellStyle name="Normal 7 5 4" xfId="779" xr:uid="{00000000-0005-0000-0000-00000B030000}"/>
    <cellStyle name="Normal 7 5 5" xfId="780" xr:uid="{00000000-0005-0000-0000-00000C030000}"/>
    <cellStyle name="Normal 7 6" xfId="781" xr:uid="{00000000-0005-0000-0000-00000D030000}"/>
    <cellStyle name="Normal 7 6 2" xfId="782" xr:uid="{00000000-0005-0000-0000-00000E030000}"/>
    <cellStyle name="Normal 7 7" xfId="783" xr:uid="{00000000-0005-0000-0000-00000F030000}"/>
    <cellStyle name="Normal 7 7 2" xfId="784" xr:uid="{00000000-0005-0000-0000-000010030000}"/>
    <cellStyle name="Normal 7 8" xfId="785" xr:uid="{00000000-0005-0000-0000-000011030000}"/>
    <cellStyle name="Normal 8" xfId="786" xr:uid="{00000000-0005-0000-0000-000012030000}"/>
    <cellStyle name="Normal 8 2" xfId="787" xr:uid="{00000000-0005-0000-0000-000013030000}"/>
    <cellStyle name="Normal 8 2 2" xfId="788" xr:uid="{00000000-0005-0000-0000-000014030000}"/>
    <cellStyle name="Normal 8 3" xfId="789" xr:uid="{00000000-0005-0000-0000-000015030000}"/>
    <cellStyle name="Normal 8 4" xfId="790" xr:uid="{00000000-0005-0000-0000-000016030000}"/>
    <cellStyle name="Normal 9" xfId="791" xr:uid="{00000000-0005-0000-0000-000017030000}"/>
    <cellStyle name="Normal 9 2" xfId="792" xr:uid="{00000000-0005-0000-0000-000018030000}"/>
    <cellStyle name="Normal 9 2 2" xfId="793" xr:uid="{00000000-0005-0000-0000-000019030000}"/>
    <cellStyle name="Normal 9 2 3" xfId="794" xr:uid="{00000000-0005-0000-0000-00001A030000}"/>
    <cellStyle name="Normal 9 3" xfId="795" xr:uid="{00000000-0005-0000-0000-00001B030000}"/>
    <cellStyle name="Normal 9 4" xfId="796" xr:uid="{00000000-0005-0000-0000-00001C030000}"/>
    <cellStyle name="Normal 9 5" xfId="797" xr:uid="{00000000-0005-0000-0000-00001D030000}"/>
    <cellStyle name="Normal 9 5 2" xfId="798" xr:uid="{00000000-0005-0000-0000-00001E030000}"/>
    <cellStyle name="Normal 9 5 3" xfId="799" xr:uid="{00000000-0005-0000-0000-00001F030000}"/>
    <cellStyle name="Normal 9 5 4" xfId="800" xr:uid="{00000000-0005-0000-0000-000020030000}"/>
    <cellStyle name="Normal 9 6" xfId="801" xr:uid="{00000000-0005-0000-0000-000021030000}"/>
    <cellStyle name="Normal 9 6 2" xfId="802" xr:uid="{00000000-0005-0000-0000-000022030000}"/>
    <cellStyle name="Normal 9 6 3" xfId="803" xr:uid="{00000000-0005-0000-0000-000023030000}"/>
    <cellStyle name="Normal 9 6 4" xfId="804" xr:uid="{00000000-0005-0000-0000-000024030000}"/>
    <cellStyle name="Percent" xfId="805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J99"/>
  <sheetViews>
    <sheetView tabSelected="1" workbookViewId="0">
      <selection sqref="A1:I1"/>
    </sheetView>
  </sheetViews>
  <sheetFormatPr defaultRowHeight="15.75" x14ac:dyDescent="0.25"/>
  <cols>
    <col min="1" max="2" width="9.140625" style="3"/>
    <col min="3" max="3" width="9.140625" style="95"/>
    <col min="4" max="6" width="9.140625" style="3"/>
    <col min="7" max="7" width="11.42578125" style="3" customWidth="1"/>
    <col min="8" max="8" width="9.140625" style="3"/>
    <col min="9" max="9" width="19.140625" style="3" customWidth="1"/>
    <col min="10" max="16384" width="9.140625" style="3"/>
  </cols>
  <sheetData>
    <row r="1" spans="1:9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</row>
    <row r="2" spans="1:9" x14ac:dyDescent="0.25">
      <c r="A2" s="250"/>
      <c r="B2" s="250"/>
      <c r="C2" s="250"/>
      <c r="D2" s="250"/>
      <c r="E2" s="250"/>
      <c r="F2" s="250"/>
      <c r="G2" s="250"/>
      <c r="H2" s="250"/>
      <c r="I2" s="250"/>
    </row>
    <row r="3" spans="1:9" x14ac:dyDescent="0.25">
      <c r="A3" s="249" t="s">
        <v>1</v>
      </c>
      <c r="B3" s="249"/>
      <c r="C3" s="249"/>
      <c r="D3" s="249"/>
      <c r="E3" s="249"/>
      <c r="F3" s="249"/>
      <c r="G3" s="249"/>
      <c r="H3" s="249"/>
      <c r="I3" s="249"/>
    </row>
    <row r="4" spans="1:9" x14ac:dyDescent="0.25">
      <c r="A4" s="249" t="s">
        <v>2</v>
      </c>
      <c r="B4" s="249"/>
      <c r="C4" s="249"/>
      <c r="D4" s="249"/>
      <c r="E4" s="249"/>
      <c r="F4" s="249"/>
      <c r="G4" s="249"/>
      <c r="H4" s="249"/>
      <c r="I4" s="249"/>
    </row>
    <row r="5" spans="1:9" x14ac:dyDescent="0.25">
      <c r="A5" s="249"/>
      <c r="B5" s="249"/>
      <c r="C5" s="249"/>
      <c r="D5" s="249"/>
      <c r="E5" s="249"/>
      <c r="F5" s="249"/>
      <c r="G5" s="249"/>
      <c r="H5" s="249"/>
      <c r="I5" s="249"/>
    </row>
    <row r="6" spans="1:9" x14ac:dyDescent="0.25">
      <c r="A6" s="249" t="s">
        <v>3</v>
      </c>
      <c r="B6" s="249"/>
      <c r="C6" s="249"/>
      <c r="D6" s="249"/>
      <c r="E6" s="249"/>
      <c r="F6" s="249"/>
      <c r="G6" s="249"/>
      <c r="H6" s="249"/>
      <c r="I6" s="249"/>
    </row>
    <row r="7" spans="1:9" x14ac:dyDescent="0.25">
      <c r="A7" s="249" t="s">
        <v>4</v>
      </c>
      <c r="B7" s="249"/>
      <c r="C7" s="249"/>
      <c r="D7" s="249"/>
      <c r="E7" s="249"/>
      <c r="F7" s="249"/>
      <c r="G7" s="249"/>
      <c r="H7" s="249"/>
      <c r="I7" s="249"/>
    </row>
    <row r="8" spans="1:9" x14ac:dyDescent="0.25">
      <c r="A8" s="249" t="s">
        <v>5</v>
      </c>
      <c r="B8" s="249"/>
      <c r="C8" s="249"/>
      <c r="D8" s="249"/>
      <c r="E8" s="249"/>
      <c r="F8" s="249"/>
      <c r="G8" s="249"/>
      <c r="H8" s="249"/>
      <c r="I8" s="249"/>
    </row>
    <row r="9" spans="1:9" x14ac:dyDescent="0.25">
      <c r="A9" s="249"/>
      <c r="B9" s="249"/>
      <c r="C9" s="249"/>
      <c r="D9" s="249"/>
      <c r="E9" s="249"/>
      <c r="F9" s="249"/>
      <c r="G9" s="249"/>
      <c r="H9" s="249"/>
      <c r="I9" s="249"/>
    </row>
    <row r="10" spans="1:9" x14ac:dyDescent="0.25">
      <c r="A10" s="249" t="s">
        <v>6</v>
      </c>
      <c r="B10" s="249"/>
      <c r="C10" s="249"/>
      <c r="D10" s="249"/>
      <c r="E10" s="249"/>
      <c r="F10" s="249"/>
      <c r="G10" s="249"/>
      <c r="H10" s="249"/>
      <c r="I10" s="249"/>
    </row>
    <row r="11" spans="1:9" x14ac:dyDescent="0.25">
      <c r="A11" s="249" t="s">
        <v>7</v>
      </c>
      <c r="B11" s="249"/>
      <c r="C11" s="249"/>
      <c r="D11" s="249"/>
      <c r="E11" s="249"/>
      <c r="F11" s="249"/>
      <c r="G11" s="249"/>
      <c r="H11" s="249"/>
      <c r="I11" s="249"/>
    </row>
    <row r="12" spans="1:9" x14ac:dyDescent="0.25">
      <c r="A12" s="249"/>
      <c r="B12" s="249"/>
      <c r="C12" s="249"/>
      <c r="D12" s="249"/>
      <c r="E12" s="249"/>
      <c r="F12" s="249"/>
      <c r="G12" s="249"/>
      <c r="H12" s="249"/>
      <c r="I12" s="249"/>
    </row>
    <row r="13" spans="1:9" x14ac:dyDescent="0.25">
      <c r="A13" s="249" t="s">
        <v>8</v>
      </c>
      <c r="B13" s="249"/>
      <c r="C13" s="249"/>
      <c r="D13" s="249"/>
      <c r="E13" s="249"/>
      <c r="F13" s="249"/>
      <c r="G13" s="249"/>
      <c r="H13" s="249"/>
      <c r="I13" s="249"/>
    </row>
    <row r="14" spans="1:9" x14ac:dyDescent="0.25">
      <c r="A14" s="250"/>
      <c r="B14" s="250"/>
      <c r="C14" s="250"/>
      <c r="D14" s="250"/>
      <c r="E14" s="250"/>
      <c r="F14" s="250"/>
      <c r="G14" s="250"/>
      <c r="H14" s="250"/>
      <c r="I14" s="250"/>
    </row>
    <row r="15" spans="1:9" x14ac:dyDescent="0.25">
      <c r="A15" s="251" t="s">
        <v>9</v>
      </c>
      <c r="B15" s="250"/>
      <c r="C15" s="250"/>
      <c r="D15" s="250"/>
      <c r="E15" s="250"/>
      <c r="F15" s="250"/>
      <c r="G15" s="250"/>
      <c r="H15" s="250"/>
      <c r="I15" s="250"/>
    </row>
    <row r="16" spans="1:9" x14ac:dyDescent="0.25">
      <c r="A16" s="250"/>
      <c r="B16" s="250"/>
      <c r="C16" s="250"/>
      <c r="D16" s="250"/>
      <c r="E16" s="250"/>
      <c r="F16" s="250"/>
      <c r="G16" s="250"/>
      <c r="H16" s="250"/>
      <c r="I16" s="250"/>
    </row>
    <row r="17" spans="1:9" x14ac:dyDescent="0.25">
      <c r="A17" s="249" t="s">
        <v>10</v>
      </c>
      <c r="B17" s="249"/>
      <c r="C17" s="249"/>
      <c r="D17" s="249"/>
      <c r="E17" s="249"/>
      <c r="F17" s="249"/>
      <c r="G17" s="249"/>
      <c r="H17" s="249"/>
      <c r="I17" s="249"/>
    </row>
    <row r="18" spans="1:9" x14ac:dyDescent="0.25">
      <c r="A18" s="249" t="s">
        <v>11</v>
      </c>
      <c r="B18" s="249"/>
      <c r="C18" s="249"/>
      <c r="D18" s="249"/>
      <c r="E18" s="249"/>
      <c r="F18" s="249"/>
      <c r="G18" s="249"/>
      <c r="H18" s="249"/>
      <c r="I18" s="249"/>
    </row>
    <row r="19" spans="1:9" x14ac:dyDescent="0.25">
      <c r="A19" s="249"/>
      <c r="B19" s="249"/>
      <c r="C19" s="249"/>
      <c r="D19" s="249"/>
      <c r="E19" s="249"/>
      <c r="F19" s="249"/>
      <c r="G19" s="249"/>
      <c r="H19" s="249"/>
      <c r="I19" s="249"/>
    </row>
    <row r="20" spans="1:9" x14ac:dyDescent="0.25">
      <c r="A20" s="249" t="s">
        <v>12</v>
      </c>
      <c r="B20" s="249"/>
      <c r="C20" s="249"/>
      <c r="D20" s="249"/>
      <c r="E20" s="249"/>
      <c r="F20" s="249"/>
      <c r="G20" s="249"/>
      <c r="H20" s="249"/>
      <c r="I20" s="249"/>
    </row>
    <row r="21" spans="1:9" x14ac:dyDescent="0.25">
      <c r="A21" s="249" t="s">
        <v>13</v>
      </c>
      <c r="B21" s="249"/>
      <c r="C21" s="249"/>
      <c r="D21" s="249"/>
      <c r="E21" s="249"/>
      <c r="F21" s="249"/>
      <c r="G21" s="249"/>
      <c r="H21" s="249"/>
      <c r="I21" s="249"/>
    </row>
    <row r="22" spans="1:9" x14ac:dyDescent="0.25">
      <c r="A22" s="249" t="s">
        <v>14</v>
      </c>
      <c r="B22" s="249"/>
      <c r="C22" s="249"/>
      <c r="D22" s="249"/>
      <c r="E22" s="249"/>
      <c r="F22" s="249"/>
      <c r="G22" s="249"/>
      <c r="H22" s="249"/>
      <c r="I22" s="249"/>
    </row>
    <row r="23" spans="1:9" x14ac:dyDescent="0.25">
      <c r="A23" s="250"/>
      <c r="B23" s="250"/>
      <c r="C23" s="250"/>
      <c r="D23" s="250"/>
      <c r="E23" s="250"/>
      <c r="F23" s="250"/>
      <c r="G23" s="250"/>
      <c r="H23" s="250"/>
      <c r="I23" s="250"/>
    </row>
    <row r="24" spans="1:9" x14ac:dyDescent="0.25">
      <c r="A24" s="251" t="s">
        <v>15</v>
      </c>
      <c r="B24" s="250"/>
      <c r="C24" s="250"/>
      <c r="D24" s="250"/>
      <c r="E24" s="250"/>
      <c r="F24" s="250"/>
      <c r="G24" s="250"/>
      <c r="H24" s="250"/>
      <c r="I24" s="250"/>
    </row>
    <row r="25" spans="1:9" x14ac:dyDescent="0.25">
      <c r="A25" s="250"/>
      <c r="B25" s="250"/>
      <c r="C25" s="250"/>
      <c r="D25" s="250"/>
      <c r="E25" s="250"/>
      <c r="F25" s="250"/>
      <c r="G25" s="250"/>
      <c r="H25" s="250"/>
      <c r="I25" s="250"/>
    </row>
    <row r="26" spans="1:9" x14ac:dyDescent="0.25">
      <c r="A26" s="249" t="s">
        <v>16</v>
      </c>
      <c r="B26" s="249"/>
      <c r="C26" s="249"/>
      <c r="D26" s="249"/>
      <c r="E26" s="249"/>
      <c r="F26" s="249"/>
      <c r="G26" s="249"/>
      <c r="H26" s="249"/>
      <c r="I26" s="249"/>
    </row>
    <row r="27" spans="1:9" x14ac:dyDescent="0.25">
      <c r="A27" s="249" t="s">
        <v>17</v>
      </c>
      <c r="B27" s="249"/>
      <c r="C27" s="249"/>
      <c r="D27" s="249"/>
      <c r="E27" s="249"/>
      <c r="F27" s="249"/>
      <c r="G27" s="249"/>
      <c r="H27" s="249"/>
      <c r="I27" s="249"/>
    </row>
    <row r="28" spans="1:9" x14ac:dyDescent="0.25">
      <c r="A28" s="249" t="s">
        <v>18</v>
      </c>
      <c r="B28" s="249"/>
      <c r="C28" s="249"/>
      <c r="D28" s="249"/>
      <c r="E28" s="249"/>
      <c r="F28" s="249"/>
      <c r="G28" s="249"/>
      <c r="H28" s="249"/>
      <c r="I28" s="249"/>
    </row>
    <row r="29" spans="1:9" x14ac:dyDescent="0.25">
      <c r="A29" s="249" t="s">
        <v>19</v>
      </c>
      <c r="B29" s="249"/>
      <c r="C29" s="249"/>
      <c r="D29" s="249"/>
      <c r="E29" s="249"/>
      <c r="F29" s="249"/>
      <c r="G29" s="249"/>
      <c r="H29" s="249"/>
      <c r="I29" s="249"/>
    </row>
    <row r="30" spans="1:9" x14ac:dyDescent="0.25">
      <c r="A30" s="249" t="s">
        <v>20</v>
      </c>
      <c r="B30" s="249"/>
      <c r="C30" s="249"/>
      <c r="D30" s="249"/>
      <c r="E30" s="249"/>
      <c r="F30" s="249"/>
      <c r="G30" s="249"/>
      <c r="H30" s="249"/>
      <c r="I30" s="249"/>
    </row>
    <row r="31" spans="1:9" x14ac:dyDescent="0.25">
      <c r="A31" s="249" t="s">
        <v>21</v>
      </c>
      <c r="B31" s="249"/>
      <c r="C31" s="249"/>
      <c r="D31" s="249"/>
      <c r="E31" s="249"/>
      <c r="F31" s="249"/>
      <c r="G31" s="249"/>
      <c r="H31" s="249"/>
      <c r="I31" s="249"/>
    </row>
    <row r="32" spans="1:9" x14ac:dyDescent="0.25">
      <c r="A32" s="249"/>
      <c r="B32" s="249"/>
      <c r="C32" s="249"/>
      <c r="D32" s="249"/>
      <c r="E32" s="249"/>
      <c r="F32" s="249"/>
      <c r="G32" s="249"/>
      <c r="H32" s="249"/>
      <c r="I32" s="249"/>
    </row>
    <row r="33" spans="1:9" x14ac:dyDescent="0.25">
      <c r="A33" s="249"/>
      <c r="B33" s="249"/>
      <c r="C33" s="249"/>
      <c r="D33" s="249"/>
      <c r="E33" s="249"/>
      <c r="F33" s="249"/>
      <c r="G33" s="249"/>
      <c r="H33" s="249"/>
      <c r="I33" s="249"/>
    </row>
    <row r="34" spans="1:9" x14ac:dyDescent="0.25">
      <c r="A34" s="90" t="s">
        <v>22</v>
      </c>
      <c r="B34" s="90"/>
      <c r="C34" s="237"/>
      <c r="D34" s="90"/>
      <c r="E34" s="90"/>
      <c r="F34" s="90"/>
      <c r="G34" s="90"/>
      <c r="H34" s="90"/>
      <c r="I34" s="90"/>
    </row>
    <row r="35" spans="1:9" x14ac:dyDescent="0.25">
      <c r="A35" s="90" t="s">
        <v>23</v>
      </c>
      <c r="B35" s="90"/>
      <c r="C35" s="237"/>
      <c r="D35" s="90"/>
      <c r="E35" s="90"/>
      <c r="F35" s="90"/>
      <c r="G35" s="90"/>
      <c r="H35" s="90"/>
      <c r="I35" s="90"/>
    </row>
    <row r="36" spans="1:9" x14ac:dyDescent="0.25">
      <c r="A36" s="249"/>
      <c r="B36" s="249"/>
      <c r="C36" s="249"/>
      <c r="D36" s="249"/>
      <c r="E36" s="249"/>
      <c r="F36" s="249"/>
      <c r="G36" s="249"/>
      <c r="H36" s="249"/>
      <c r="I36" s="249"/>
    </row>
    <row r="37" spans="1:9" x14ac:dyDescent="0.25">
      <c r="A37" s="252" t="s">
        <v>24</v>
      </c>
      <c r="B37" s="252"/>
      <c r="C37" s="252"/>
      <c r="D37" s="252"/>
      <c r="E37" s="252"/>
      <c r="F37" s="252"/>
      <c r="G37" s="252"/>
      <c r="H37" s="252"/>
      <c r="I37" s="252"/>
    </row>
    <row r="38" spans="1:9" x14ac:dyDescent="0.25">
      <c r="A38" s="252" t="s">
        <v>25</v>
      </c>
      <c r="B38" s="252"/>
      <c r="C38" s="252"/>
      <c r="D38" s="252"/>
      <c r="E38" s="252"/>
      <c r="F38" s="252"/>
      <c r="G38" s="252"/>
      <c r="H38" s="252"/>
      <c r="I38" s="252"/>
    </row>
    <row r="39" spans="1:9" x14ac:dyDescent="0.25">
      <c r="A39" s="252" t="s">
        <v>26</v>
      </c>
      <c r="B39" s="252"/>
      <c r="C39" s="252"/>
      <c r="D39" s="252"/>
      <c r="E39" s="252"/>
      <c r="F39" s="252"/>
      <c r="G39" s="252"/>
      <c r="H39" s="252"/>
      <c r="I39" s="252"/>
    </row>
    <row r="40" spans="1:9" x14ac:dyDescent="0.25">
      <c r="A40" s="249"/>
      <c r="B40" s="249"/>
      <c r="C40" s="249"/>
      <c r="D40" s="249"/>
      <c r="E40" s="249"/>
      <c r="F40" s="249"/>
      <c r="G40" s="249"/>
      <c r="H40" s="249"/>
      <c r="I40" s="249"/>
    </row>
    <row r="41" spans="1:9" x14ac:dyDescent="0.25">
      <c r="A41" s="249" t="s">
        <v>27</v>
      </c>
      <c r="B41" s="249"/>
      <c r="C41" s="249"/>
      <c r="D41" s="249"/>
      <c r="E41" s="249"/>
      <c r="F41" s="249"/>
      <c r="G41" s="249"/>
      <c r="H41" s="249"/>
      <c r="I41" s="249"/>
    </row>
    <row r="42" spans="1:9" x14ac:dyDescent="0.25">
      <c r="A42" s="249" t="s">
        <v>28</v>
      </c>
      <c r="B42" s="249"/>
      <c r="C42" s="249"/>
      <c r="D42" s="249"/>
      <c r="E42" s="249"/>
      <c r="F42" s="249"/>
      <c r="G42" s="249"/>
      <c r="H42" s="249"/>
      <c r="I42" s="249"/>
    </row>
    <row r="43" spans="1:9" x14ac:dyDescent="0.25">
      <c r="A43" s="249" t="s">
        <v>29</v>
      </c>
      <c r="B43" s="249"/>
      <c r="C43" s="249"/>
      <c r="D43" s="249"/>
      <c r="E43" s="249"/>
      <c r="F43" s="249"/>
      <c r="G43" s="249"/>
      <c r="H43" s="249"/>
      <c r="I43" s="249"/>
    </row>
    <row r="44" spans="1:9" x14ac:dyDescent="0.25">
      <c r="A44" s="249" t="s">
        <v>30</v>
      </c>
      <c r="B44" s="249"/>
      <c r="C44" s="249"/>
      <c r="D44" s="249"/>
      <c r="E44" s="249"/>
      <c r="F44" s="249"/>
      <c r="G44" s="249"/>
      <c r="H44" s="249"/>
      <c r="I44" s="249"/>
    </row>
    <row r="45" spans="1:9" x14ac:dyDescent="0.25">
      <c r="A45" s="249" t="s">
        <v>31</v>
      </c>
      <c r="B45" s="249"/>
      <c r="C45" s="249"/>
      <c r="D45" s="249"/>
      <c r="E45" s="249"/>
      <c r="F45" s="249"/>
      <c r="G45" s="249"/>
      <c r="H45" s="249"/>
      <c r="I45" s="249"/>
    </row>
    <row r="46" spans="1:9" x14ac:dyDescent="0.25">
      <c r="A46" s="249" t="s">
        <v>32</v>
      </c>
      <c r="B46" s="249"/>
      <c r="C46" s="249"/>
      <c r="D46" s="249"/>
      <c r="E46" s="249"/>
      <c r="F46" s="249"/>
      <c r="G46" s="249"/>
      <c r="H46" s="249"/>
      <c r="I46" s="249"/>
    </row>
    <row r="47" spans="1:9" x14ac:dyDescent="0.25">
      <c r="A47" s="249" t="s">
        <v>33</v>
      </c>
      <c r="B47" s="249"/>
      <c r="C47" s="249"/>
      <c r="D47" s="249"/>
      <c r="E47" s="249"/>
      <c r="F47" s="249"/>
      <c r="G47" s="249"/>
      <c r="H47" s="249"/>
      <c r="I47" s="249"/>
    </row>
    <row r="48" spans="1:9" x14ac:dyDescent="0.25">
      <c r="A48" s="249" t="s">
        <v>34</v>
      </c>
      <c r="B48" s="249"/>
      <c r="C48" s="249"/>
      <c r="D48" s="249"/>
      <c r="E48" s="249"/>
      <c r="F48" s="249"/>
      <c r="G48" s="249"/>
      <c r="H48" s="249"/>
      <c r="I48" s="249"/>
    </row>
    <row r="49" spans="1:10" x14ac:dyDescent="0.25">
      <c r="A49" s="249" t="s">
        <v>35</v>
      </c>
      <c r="B49" s="249"/>
      <c r="C49" s="249"/>
      <c r="D49" s="249"/>
      <c r="E49" s="249"/>
      <c r="F49" s="249"/>
      <c r="G49" s="249"/>
      <c r="H49" s="249"/>
      <c r="I49" s="249"/>
    </row>
    <row r="50" spans="1:10" x14ac:dyDescent="0.25">
      <c r="A50" s="249"/>
      <c r="B50" s="249"/>
      <c r="C50" s="249"/>
      <c r="D50" s="249"/>
      <c r="E50" s="249"/>
      <c r="F50" s="249"/>
      <c r="G50" s="249"/>
      <c r="H50" s="249"/>
      <c r="I50" s="249"/>
      <c r="J50" s="96"/>
    </row>
    <row r="51" spans="1:10" x14ac:dyDescent="0.25">
      <c r="A51" s="251" t="s">
        <v>36</v>
      </c>
      <c r="B51" s="250"/>
      <c r="C51" s="250"/>
      <c r="D51" s="250"/>
      <c r="E51" s="250"/>
      <c r="F51" s="250"/>
      <c r="G51" s="250"/>
      <c r="H51" s="250"/>
      <c r="I51" s="250"/>
      <c r="J51" s="96"/>
    </row>
    <row r="52" spans="1:10" x14ac:dyDescent="0.25">
      <c r="A52" s="249"/>
      <c r="B52" s="249"/>
      <c r="C52" s="249"/>
      <c r="D52" s="249"/>
      <c r="E52" s="249"/>
      <c r="F52" s="249"/>
      <c r="G52" s="249"/>
      <c r="H52" s="249"/>
      <c r="I52" s="249"/>
      <c r="J52" s="96"/>
    </row>
    <row r="53" spans="1:10" x14ac:dyDescent="0.25">
      <c r="A53" s="249" t="s">
        <v>37</v>
      </c>
      <c r="B53" s="249"/>
      <c r="C53" s="249"/>
      <c r="D53" s="249"/>
      <c r="E53" s="249"/>
      <c r="F53" s="249"/>
      <c r="G53" s="249"/>
      <c r="H53" s="249"/>
      <c r="I53" s="249"/>
      <c r="J53" s="96"/>
    </row>
    <row r="54" spans="1:10" x14ac:dyDescent="0.25">
      <c r="A54" s="249" t="s">
        <v>38</v>
      </c>
      <c r="B54" s="249"/>
      <c r="C54" s="249"/>
      <c r="D54" s="249"/>
      <c r="E54" s="249"/>
      <c r="F54" s="249"/>
      <c r="G54" s="249"/>
      <c r="H54" s="249"/>
      <c r="I54" s="249"/>
    </row>
    <row r="55" spans="1:10" x14ac:dyDescent="0.25">
      <c r="A55" s="249"/>
      <c r="B55" s="249"/>
      <c r="C55" s="249"/>
      <c r="D55" s="249"/>
      <c r="E55" s="249"/>
      <c r="F55" s="249"/>
      <c r="G55" s="249"/>
      <c r="H55" s="249"/>
      <c r="I55" s="249"/>
    </row>
    <row r="56" spans="1:10" x14ac:dyDescent="0.25">
      <c r="A56" s="249" t="s">
        <v>39</v>
      </c>
      <c r="B56" s="249"/>
      <c r="C56" s="249"/>
      <c r="D56" s="249"/>
      <c r="E56" s="249"/>
      <c r="F56" s="249"/>
      <c r="G56" s="249"/>
      <c r="H56" s="249"/>
      <c r="I56" s="249"/>
    </row>
    <row r="57" spans="1:10" x14ac:dyDescent="0.25">
      <c r="A57" s="249" t="s">
        <v>40</v>
      </c>
      <c r="B57" s="249"/>
      <c r="C57" s="249"/>
      <c r="D57" s="249"/>
      <c r="E57" s="249"/>
      <c r="F57" s="249"/>
      <c r="G57" s="249"/>
      <c r="H57" s="249"/>
      <c r="I57" s="249"/>
    </row>
    <row r="58" spans="1:10" x14ac:dyDescent="0.25">
      <c r="A58" s="249"/>
      <c r="B58" s="249"/>
      <c r="C58" s="249"/>
      <c r="D58" s="249"/>
      <c r="E58" s="249"/>
      <c r="F58" s="249"/>
      <c r="G58" s="249"/>
      <c r="H58" s="249"/>
      <c r="I58" s="249"/>
    </row>
    <row r="59" spans="1:10" x14ac:dyDescent="0.25">
      <c r="A59" s="249" t="s">
        <v>41</v>
      </c>
      <c r="B59" s="249"/>
      <c r="C59" s="249"/>
      <c r="D59" s="249"/>
      <c r="E59" s="249"/>
      <c r="F59" s="249"/>
      <c r="G59" s="249"/>
      <c r="H59" s="249"/>
      <c r="I59" s="249"/>
    </row>
    <row r="60" spans="1:10" x14ac:dyDescent="0.25">
      <c r="A60" s="249" t="s">
        <v>42</v>
      </c>
      <c r="B60" s="249"/>
      <c r="C60" s="249"/>
      <c r="D60" s="249"/>
      <c r="E60" s="249"/>
      <c r="F60" s="249"/>
      <c r="G60" s="249"/>
      <c r="H60" s="249"/>
      <c r="I60" s="249"/>
    </row>
    <row r="61" spans="1:10" x14ac:dyDescent="0.25">
      <c r="A61" s="249" t="s">
        <v>43</v>
      </c>
      <c r="B61" s="249"/>
      <c r="C61" s="249"/>
      <c r="D61" s="249"/>
      <c r="E61" s="249"/>
      <c r="F61" s="249"/>
      <c r="G61" s="249"/>
      <c r="H61" s="249"/>
      <c r="I61" s="249"/>
    </row>
    <row r="62" spans="1:10" x14ac:dyDescent="0.25">
      <c r="A62" s="249" t="s">
        <v>44</v>
      </c>
      <c r="B62" s="249"/>
      <c r="C62" s="249"/>
      <c r="D62" s="249"/>
      <c r="E62" s="249"/>
      <c r="F62" s="249"/>
      <c r="G62" s="249"/>
      <c r="H62" s="249"/>
      <c r="I62" s="249"/>
    </row>
    <row r="63" spans="1:10" x14ac:dyDescent="0.25">
      <c r="A63" s="249" t="s">
        <v>45</v>
      </c>
      <c r="B63" s="249"/>
      <c r="C63" s="249"/>
      <c r="D63" s="249"/>
      <c r="E63" s="249"/>
      <c r="F63" s="249"/>
      <c r="G63" s="249"/>
      <c r="H63" s="249"/>
      <c r="I63" s="249"/>
    </row>
    <row r="64" spans="1:10" x14ac:dyDescent="0.25">
      <c r="A64" s="249" t="s">
        <v>46</v>
      </c>
      <c r="B64" s="249"/>
      <c r="C64" s="249"/>
      <c r="D64" s="249"/>
      <c r="E64" s="249"/>
      <c r="F64" s="249"/>
      <c r="G64" s="249"/>
      <c r="H64" s="249"/>
      <c r="I64" s="249"/>
    </row>
    <row r="65" spans="1:10" x14ac:dyDescent="0.25">
      <c r="A65" s="249" t="s">
        <v>47</v>
      </c>
      <c r="B65" s="249"/>
      <c r="C65" s="249"/>
      <c r="D65" s="249"/>
      <c r="E65" s="249"/>
      <c r="F65" s="249"/>
      <c r="G65" s="249"/>
      <c r="H65" s="249"/>
      <c r="I65" s="249"/>
    </row>
    <row r="66" spans="1:10" x14ac:dyDescent="0.25">
      <c r="A66" s="249"/>
      <c r="B66" s="249"/>
      <c r="C66" s="249"/>
      <c r="D66" s="249"/>
      <c r="E66" s="249"/>
      <c r="F66" s="249"/>
      <c r="G66" s="249"/>
      <c r="H66" s="249"/>
      <c r="I66" s="249"/>
    </row>
    <row r="67" spans="1:10" x14ac:dyDescent="0.25">
      <c r="A67" s="249" t="s">
        <v>48</v>
      </c>
      <c r="B67" s="249"/>
      <c r="C67" s="249"/>
      <c r="D67" s="249"/>
      <c r="E67" s="249"/>
      <c r="F67" s="249"/>
      <c r="G67" s="249"/>
      <c r="H67" s="249"/>
      <c r="I67" s="249"/>
    </row>
    <row r="68" spans="1:10" x14ac:dyDescent="0.25">
      <c r="A68" s="249" t="s">
        <v>49</v>
      </c>
      <c r="B68" s="249"/>
      <c r="C68" s="249"/>
      <c r="D68" s="249"/>
      <c r="E68" s="249"/>
      <c r="F68" s="249"/>
      <c r="G68" s="249"/>
      <c r="H68" s="249"/>
      <c r="I68" s="249"/>
    </row>
    <row r="69" spans="1:10" ht="6.75" customHeight="1" x14ac:dyDescent="0.25">
      <c r="A69" s="238"/>
      <c r="B69" s="238"/>
      <c r="C69" s="238"/>
      <c r="D69" s="238"/>
      <c r="E69" s="238"/>
      <c r="F69" s="238"/>
      <c r="G69" s="238"/>
      <c r="H69" s="238"/>
      <c r="I69" s="238"/>
    </row>
    <row r="70" spans="1:10" x14ac:dyDescent="0.25">
      <c r="A70" s="249" t="s">
        <v>50</v>
      </c>
      <c r="B70" s="249"/>
      <c r="C70" s="249"/>
      <c r="D70" s="249"/>
      <c r="E70" s="249"/>
      <c r="F70" s="249"/>
      <c r="G70" s="249"/>
      <c r="H70" s="249"/>
      <c r="I70" s="249"/>
    </row>
    <row r="71" spans="1:10" x14ac:dyDescent="0.25">
      <c r="A71" s="249" t="s">
        <v>51</v>
      </c>
      <c r="B71" s="249"/>
      <c r="C71" s="249"/>
      <c r="D71" s="249"/>
      <c r="E71" s="249"/>
      <c r="F71" s="249"/>
      <c r="G71" s="249"/>
      <c r="H71" s="249"/>
      <c r="I71" s="249"/>
    </row>
    <row r="72" spans="1:10" x14ac:dyDescent="0.25">
      <c r="A72" s="249" t="s">
        <v>52</v>
      </c>
      <c r="B72" s="249"/>
      <c r="C72" s="249"/>
      <c r="D72" s="249"/>
      <c r="E72" s="249"/>
      <c r="F72" s="249"/>
      <c r="G72" s="249"/>
      <c r="H72" s="249"/>
      <c r="I72" s="249"/>
    </row>
    <row r="73" spans="1:10" ht="15" customHeight="1" x14ac:dyDescent="0.25">
      <c r="A73" s="238"/>
      <c r="B73" s="238"/>
      <c r="C73" s="238"/>
      <c r="D73" s="238"/>
      <c r="E73" s="238"/>
      <c r="F73" s="238"/>
      <c r="G73" s="238"/>
      <c r="H73" s="238"/>
      <c r="I73" s="238"/>
    </row>
    <row r="74" spans="1:10" ht="82.5" customHeight="1" x14ac:dyDescent="0.25">
      <c r="A74" s="253" t="s">
        <v>53</v>
      </c>
      <c r="B74" s="253"/>
      <c r="C74" s="253"/>
      <c r="D74" s="253"/>
      <c r="E74" s="253"/>
      <c r="F74" s="253"/>
      <c r="G74" s="253"/>
      <c r="H74" s="253"/>
      <c r="I74" s="253"/>
    </row>
    <row r="75" spans="1:10" ht="15" customHeight="1" x14ac:dyDescent="0.25">
      <c r="A75" s="249"/>
      <c r="B75" s="249"/>
      <c r="C75" s="249"/>
      <c r="D75" s="249"/>
      <c r="E75" s="249"/>
      <c r="F75" s="249"/>
      <c r="G75" s="249"/>
      <c r="H75" s="249"/>
      <c r="I75" s="249"/>
      <c r="J75" s="225"/>
    </row>
    <row r="76" spans="1:10" x14ac:dyDescent="0.25">
      <c r="A76" s="249" t="s">
        <v>54</v>
      </c>
      <c r="B76" s="249"/>
      <c r="C76" s="249"/>
      <c r="D76" s="249"/>
      <c r="E76" s="249"/>
      <c r="F76" s="249"/>
      <c r="G76" s="249"/>
      <c r="H76" s="249"/>
      <c r="I76" s="249"/>
    </row>
    <row r="77" spans="1:10" x14ac:dyDescent="0.25">
      <c r="A77" s="249" t="s">
        <v>55</v>
      </c>
      <c r="B77" s="249"/>
      <c r="C77" s="249"/>
      <c r="D77" s="249"/>
      <c r="E77" s="249"/>
      <c r="F77" s="249"/>
      <c r="G77" s="249"/>
      <c r="H77" s="249"/>
      <c r="I77" s="249"/>
    </row>
    <row r="78" spans="1:10" x14ac:dyDescent="0.25">
      <c r="A78" s="249" t="s">
        <v>56</v>
      </c>
      <c r="B78" s="249"/>
      <c r="C78" s="249"/>
      <c r="D78" s="249"/>
      <c r="E78" s="249"/>
      <c r="F78" s="249"/>
      <c r="G78" s="249"/>
      <c r="H78" s="249"/>
      <c r="I78" s="249"/>
    </row>
    <row r="79" spans="1:10" x14ac:dyDescent="0.25">
      <c r="A79" s="249" t="s">
        <v>57</v>
      </c>
      <c r="B79" s="249"/>
      <c r="C79" s="249"/>
      <c r="D79" s="249"/>
      <c r="E79" s="249"/>
      <c r="F79" s="249"/>
      <c r="G79" s="249"/>
      <c r="H79" s="249"/>
      <c r="I79" s="249"/>
    </row>
    <row r="80" spans="1:10" x14ac:dyDescent="0.25">
      <c r="A80" s="249"/>
      <c r="B80" s="249"/>
      <c r="C80" s="249"/>
      <c r="D80" s="249"/>
      <c r="E80" s="249"/>
      <c r="F80" s="249"/>
      <c r="G80" s="249"/>
      <c r="H80" s="249"/>
      <c r="I80" s="249"/>
    </row>
    <row r="81" spans="1:9" x14ac:dyDescent="0.25">
      <c r="A81" s="249" t="s">
        <v>58</v>
      </c>
      <c r="B81" s="249"/>
      <c r="C81" s="249"/>
      <c r="D81" s="249"/>
      <c r="E81" s="249"/>
      <c r="F81" s="249"/>
      <c r="G81" s="249"/>
      <c r="H81" s="249"/>
      <c r="I81" s="249"/>
    </row>
    <row r="82" spans="1:9" x14ac:dyDescent="0.25">
      <c r="A82" s="249" t="s">
        <v>59</v>
      </c>
      <c r="B82" s="249"/>
      <c r="C82" s="249"/>
      <c r="D82" s="249"/>
      <c r="E82" s="249"/>
      <c r="F82" s="249"/>
      <c r="G82" s="249"/>
      <c r="H82" s="249"/>
      <c r="I82" s="249"/>
    </row>
    <row r="83" spans="1:9" x14ac:dyDescent="0.25">
      <c r="A83" s="249" t="s">
        <v>60</v>
      </c>
      <c r="B83" s="249"/>
      <c r="C83" s="249"/>
      <c r="D83" s="249"/>
      <c r="E83" s="249"/>
      <c r="F83" s="249"/>
      <c r="G83" s="249"/>
      <c r="H83" s="249"/>
      <c r="I83" s="249"/>
    </row>
    <row r="84" spans="1:9" x14ac:dyDescent="0.25">
      <c r="A84" s="249" t="s">
        <v>61</v>
      </c>
      <c r="B84" s="249"/>
      <c r="C84" s="249"/>
      <c r="D84" s="249"/>
      <c r="E84" s="249"/>
      <c r="F84" s="249"/>
      <c r="G84" s="249"/>
      <c r="H84" s="249"/>
      <c r="I84" s="249"/>
    </row>
    <row r="85" spans="1:9" x14ac:dyDescent="0.25">
      <c r="A85" s="249" t="s">
        <v>62</v>
      </c>
      <c r="B85" s="249"/>
      <c r="C85" s="249"/>
      <c r="D85" s="249"/>
      <c r="E85" s="249"/>
      <c r="F85" s="249"/>
      <c r="G85" s="249"/>
      <c r="H85" s="249"/>
      <c r="I85" s="249"/>
    </row>
    <row r="86" spans="1:9" x14ac:dyDescent="0.25">
      <c r="A86" s="249" t="s">
        <v>63</v>
      </c>
      <c r="B86" s="249"/>
      <c r="C86" s="249"/>
      <c r="D86" s="249"/>
      <c r="E86" s="249"/>
      <c r="F86" s="249"/>
      <c r="G86" s="249"/>
      <c r="H86" s="249"/>
      <c r="I86" s="249"/>
    </row>
    <row r="87" spans="1:9" x14ac:dyDescent="0.25">
      <c r="A87" s="249"/>
      <c r="B87" s="249"/>
      <c r="C87" s="249"/>
      <c r="D87" s="249"/>
      <c r="E87" s="249"/>
      <c r="F87" s="249"/>
      <c r="G87" s="249"/>
      <c r="H87" s="249"/>
      <c r="I87" s="249"/>
    </row>
    <row r="88" spans="1:9" x14ac:dyDescent="0.25">
      <c r="A88" s="249" t="s">
        <v>64</v>
      </c>
      <c r="B88" s="249"/>
      <c r="C88" s="249"/>
      <c r="D88" s="249"/>
      <c r="E88" s="249"/>
      <c r="F88" s="249"/>
      <c r="G88" s="249"/>
      <c r="H88" s="249"/>
      <c r="I88" s="249"/>
    </row>
    <row r="89" spans="1:9" x14ac:dyDescent="0.25">
      <c r="A89" s="249" t="s">
        <v>65</v>
      </c>
      <c r="B89" s="249"/>
      <c r="C89" s="249"/>
      <c r="D89" s="249"/>
      <c r="E89" s="249"/>
      <c r="F89" s="249"/>
      <c r="G89" s="249"/>
      <c r="H89" s="249"/>
      <c r="I89" s="249"/>
    </row>
    <row r="90" spans="1:9" x14ac:dyDescent="0.25">
      <c r="A90" s="249" t="s">
        <v>66</v>
      </c>
      <c r="B90" s="249"/>
      <c r="C90" s="249"/>
      <c r="D90" s="249"/>
      <c r="E90" s="249"/>
      <c r="F90" s="249"/>
      <c r="G90" s="249"/>
      <c r="H90" s="249"/>
      <c r="I90" s="249"/>
    </row>
    <row r="91" spans="1:9" x14ac:dyDescent="0.25">
      <c r="A91" s="249" t="s">
        <v>67</v>
      </c>
      <c r="B91" s="249"/>
      <c r="C91" s="249"/>
      <c r="D91" s="249"/>
      <c r="E91" s="249"/>
      <c r="F91" s="249"/>
      <c r="G91" s="249"/>
      <c r="H91" s="249"/>
      <c r="I91" s="249"/>
    </row>
    <row r="92" spans="1:9" x14ac:dyDescent="0.25">
      <c r="A92" s="249"/>
      <c r="B92" s="249"/>
      <c r="C92" s="249"/>
      <c r="D92" s="249"/>
      <c r="E92" s="249"/>
      <c r="F92" s="249"/>
      <c r="G92" s="249"/>
      <c r="H92" s="249"/>
      <c r="I92" s="249"/>
    </row>
    <row r="93" spans="1:9" x14ac:dyDescent="0.25">
      <c r="A93" s="249"/>
      <c r="B93" s="249"/>
      <c r="C93" s="249"/>
      <c r="D93" s="249"/>
      <c r="E93" s="249"/>
      <c r="F93" s="249"/>
      <c r="G93" s="249"/>
      <c r="H93" s="249"/>
      <c r="I93" s="249"/>
    </row>
    <row r="94" spans="1:9" x14ac:dyDescent="0.25">
      <c r="A94" s="249"/>
      <c r="B94" s="249"/>
      <c r="C94" s="249"/>
      <c r="D94" s="249"/>
      <c r="E94" s="249"/>
      <c r="F94" s="249"/>
      <c r="G94" s="249"/>
      <c r="H94" s="249"/>
      <c r="I94" s="249"/>
    </row>
    <row r="95" spans="1:9" x14ac:dyDescent="0.25">
      <c r="A95" s="249" t="s">
        <v>68</v>
      </c>
      <c r="B95" s="249"/>
      <c r="C95" s="249"/>
      <c r="D95" s="249"/>
      <c r="E95" s="249"/>
      <c r="F95" s="249"/>
      <c r="G95" s="249"/>
      <c r="H95" s="249"/>
      <c r="I95" s="249"/>
    </row>
    <row r="96" spans="1:9" x14ac:dyDescent="0.25">
      <c r="A96" s="249" t="s">
        <v>69</v>
      </c>
      <c r="B96" s="249"/>
      <c r="C96" s="249"/>
      <c r="D96" s="249"/>
      <c r="E96" s="249"/>
      <c r="F96" s="249"/>
      <c r="G96" s="249"/>
      <c r="H96" s="249"/>
      <c r="I96" s="249"/>
    </row>
    <row r="97" spans="1:9" x14ac:dyDescent="0.25">
      <c r="A97" s="249"/>
      <c r="B97" s="249"/>
      <c r="C97" s="249"/>
      <c r="D97" s="249"/>
      <c r="E97" s="249"/>
      <c r="F97" s="249"/>
      <c r="G97" s="249"/>
      <c r="H97" s="249"/>
      <c r="I97" s="249"/>
    </row>
    <row r="98" spans="1:9" x14ac:dyDescent="0.25">
      <c r="A98" s="249" t="s">
        <v>70</v>
      </c>
      <c r="B98" s="249"/>
      <c r="C98" s="249"/>
      <c r="D98" s="249"/>
      <c r="E98" s="249"/>
      <c r="F98" s="249"/>
      <c r="G98" s="249"/>
      <c r="H98" s="249"/>
      <c r="I98" s="249"/>
    </row>
    <row r="99" spans="1:9" x14ac:dyDescent="0.25">
      <c r="A99" s="249" t="s">
        <v>71</v>
      </c>
      <c r="B99" s="249"/>
      <c r="C99" s="249"/>
      <c r="D99" s="249"/>
      <c r="E99" s="249"/>
      <c r="F99" s="249"/>
      <c r="G99" s="249"/>
      <c r="H99" s="249"/>
      <c r="I99" s="249"/>
    </row>
  </sheetData>
  <sheetProtection sheet="1" objects="1" scenarios="1"/>
  <mergeCells count="95">
    <mergeCell ref="A96:I96"/>
    <mergeCell ref="A97:I97"/>
    <mergeCell ref="A98:I98"/>
    <mergeCell ref="A99:I99"/>
    <mergeCell ref="A79:I79"/>
    <mergeCell ref="A91:I91"/>
    <mergeCell ref="A92:I92"/>
    <mergeCell ref="A93:I93"/>
    <mergeCell ref="A94:I94"/>
    <mergeCell ref="A95:I95"/>
    <mergeCell ref="A86:I86"/>
    <mergeCell ref="A87:I87"/>
    <mergeCell ref="A88:I88"/>
    <mergeCell ref="A89:I89"/>
    <mergeCell ref="A90:I90"/>
    <mergeCell ref="A84:I84"/>
    <mergeCell ref="A85:I85"/>
    <mergeCell ref="A83:I83"/>
    <mergeCell ref="A81:I81"/>
    <mergeCell ref="A82:I82"/>
    <mergeCell ref="A76:I76"/>
    <mergeCell ref="A77:I77"/>
    <mergeCell ref="A78:I78"/>
    <mergeCell ref="A80:I80"/>
    <mergeCell ref="A72:I72"/>
    <mergeCell ref="A74:I74"/>
    <mergeCell ref="A75:I75"/>
    <mergeCell ref="A66:I66"/>
    <mergeCell ref="A67:I67"/>
    <mergeCell ref="A68:I68"/>
    <mergeCell ref="A70:I70"/>
    <mergeCell ref="A71:I71"/>
    <mergeCell ref="A61:I61"/>
    <mergeCell ref="A62:I62"/>
    <mergeCell ref="A63:I63"/>
    <mergeCell ref="A64:I64"/>
    <mergeCell ref="A65:I65"/>
    <mergeCell ref="A56:I56"/>
    <mergeCell ref="A57:I57"/>
    <mergeCell ref="A58:I58"/>
    <mergeCell ref="A59:I59"/>
    <mergeCell ref="A60:I60"/>
    <mergeCell ref="A53:I53"/>
    <mergeCell ref="A54:I54"/>
    <mergeCell ref="A55:I55"/>
    <mergeCell ref="A52:I52"/>
    <mergeCell ref="A50:I50"/>
    <mergeCell ref="A40:I40"/>
    <mergeCell ref="A36:I36"/>
    <mergeCell ref="A37:I37"/>
    <mergeCell ref="A38:I38"/>
    <mergeCell ref="A39:I39"/>
    <mergeCell ref="A41:I41"/>
    <mergeCell ref="A49:I49"/>
    <mergeCell ref="A42:I42"/>
    <mergeCell ref="A43:I43"/>
    <mergeCell ref="A44:I44"/>
    <mergeCell ref="A45:I45"/>
    <mergeCell ref="A46:I46"/>
    <mergeCell ref="A47:I47"/>
    <mergeCell ref="A48:I48"/>
    <mergeCell ref="A29:I29"/>
    <mergeCell ref="A30:I30"/>
    <mergeCell ref="A33:I33"/>
    <mergeCell ref="A26:I26"/>
    <mergeCell ref="A27:I27"/>
    <mergeCell ref="A28:I28"/>
    <mergeCell ref="A31:I31"/>
    <mergeCell ref="A32:I32"/>
    <mergeCell ref="A1:I1"/>
    <mergeCell ref="A15:I15"/>
    <mergeCell ref="A24:I24"/>
    <mergeCell ref="A51:I51"/>
    <mergeCell ref="A3:I3"/>
    <mergeCell ref="A4:I4"/>
    <mergeCell ref="A2:I2"/>
    <mergeCell ref="A5:I5"/>
    <mergeCell ref="A9:I9"/>
    <mergeCell ref="A8:I8"/>
    <mergeCell ref="A7:I7"/>
    <mergeCell ref="A6:I6"/>
    <mergeCell ref="A19:I19"/>
    <mergeCell ref="A18:I18"/>
    <mergeCell ref="A11:I11"/>
    <mergeCell ref="A10:I10"/>
    <mergeCell ref="A25:I25"/>
    <mergeCell ref="A23:I23"/>
    <mergeCell ref="A22:I22"/>
    <mergeCell ref="A21:I21"/>
    <mergeCell ref="A20:I20"/>
    <mergeCell ref="A17:I17"/>
    <mergeCell ref="A16:I16"/>
    <mergeCell ref="A14:I14"/>
    <mergeCell ref="A13:I13"/>
    <mergeCell ref="A12:I12"/>
  </mergeCells>
  <phoneticPr fontId="4" type="noConversion"/>
  <pageMargins left="0.75" right="0.75" top="1" bottom="1" header="0.5" footer="0.5"/>
  <pageSetup scale="76" fitToHeight="2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2'!A14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80" t="s">
        <v>155</v>
      </c>
      <c r="H51" s="180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245">
        <f>inputMvalloc!F$5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inputMvalloc!F$7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inputMvalloc!F$9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inputMvalloc!F$11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inputMvalloc!F$13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inputMvalloc!F$15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2'!A15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111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111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111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80" t="s">
        <v>155</v>
      </c>
      <c r="H51" s="180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245">
        <f>inputMvalloc!G$5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inputMvalloc!G$7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inputMvalloc!G$9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inputMvalloc!G$11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inputMvalloc!G$13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inputMvalloc!G$15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2'!A16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25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25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28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inputMvalloc!H$5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inputMvalloc!H$7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inputMvalloc!H$9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inputMvalloc!H$11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inputMvalloc!H$13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inputMvalloc!H$15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I72"/>
  <sheetViews>
    <sheetView topLeftCell="A36"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2'!A17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inputMvalloc!I$5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inputMvalloc!I$7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inputMvalloc!I$9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inputMvalloc!I$11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inputMvalloc!I$13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inputMvalloc!I$15</f>
        <v>0</v>
      </c>
      <c r="I61" s="155"/>
    </row>
    <row r="62" spans="1:9" x14ac:dyDescent="0.25">
      <c r="A62" s="170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57" orientation="portrait" blackAndWhite="1" r:id="rId1"/>
  <headerFooter alignWithMargins="0">
    <oddHeader>&amp;RState of Kansas
County Special District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2'!A18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80" t="s">
        <v>155</v>
      </c>
      <c r="H51" s="180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inputMvalloc!J$5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inputMvalloc!J$7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inputMvalloc!J$9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inputMvalloc!J$11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inputMvalloc!J$13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inputMvalloc!J$15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2'!A19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inputMvalloc!K$5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inputMvalloc!K$7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inputMvalloc!K$9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inputMvalloc!K$11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inputMvalloc!K$13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inputMvalloc!K$15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2'!A20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inputMvalloc!L$5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inputMvalloc!L$7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inputMvalloc!L$9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inputMvalloc!L$11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inputMvalloc!L$13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inputMvalloc!L$15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&amp;Lrevised 8/06/07&amp;RState of Kansas
County Special District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2'!A21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12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51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inputMvalloc!M$5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inputMvalloc!M$7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inputMvalloc!M$9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inputMvalloc!M$11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inputMvalloc!M$13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inputMvalloc!M$15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2'!A22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inputMvalloc!N$5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inputMvalloc!N$7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inputMvalloc!N$9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inputMvalloc!N$11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inputMvalloc!N$13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inputMvalloc!N$15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2'!A23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inputMvalloc!O$5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inputMvalloc!O$7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inputMvalloc!O$9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inputMvalloc!O$11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inputMvalloc!O$13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inputMvalloc!O$15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O21" sqref="O21"/>
    </sheetView>
  </sheetViews>
  <sheetFormatPr defaultRowHeight="15.75" x14ac:dyDescent="0.25"/>
  <cols>
    <col min="1" max="3" width="9.140625" style="3"/>
    <col min="4" max="4" width="18.85546875" style="3" customWidth="1"/>
    <col min="5" max="5" width="10" style="3" bestFit="1" customWidth="1"/>
    <col min="6" max="16384" width="9.140625" style="3"/>
  </cols>
  <sheetData>
    <row r="1" spans="1:8" x14ac:dyDescent="0.25">
      <c r="A1" s="254" t="s">
        <v>72</v>
      </c>
      <c r="B1" s="255"/>
      <c r="C1" s="255"/>
      <c r="D1" s="255"/>
      <c r="E1" s="255"/>
      <c r="F1" s="255"/>
      <c r="G1" s="255"/>
      <c r="H1" s="255"/>
    </row>
    <row r="2" spans="1:8" x14ac:dyDescent="0.25">
      <c r="A2" s="156"/>
      <c r="B2" s="156"/>
      <c r="C2" s="156"/>
      <c r="D2" s="156"/>
      <c r="E2" s="156"/>
      <c r="F2" s="156"/>
      <c r="G2" s="156"/>
      <c r="H2" s="156"/>
    </row>
    <row r="3" spans="1:8" x14ac:dyDescent="0.25">
      <c r="A3" s="164" t="s">
        <v>73</v>
      </c>
      <c r="B3" s="156"/>
      <c r="C3" s="156"/>
      <c r="D3" s="156"/>
      <c r="E3" s="256"/>
      <c r="F3" s="257"/>
      <c r="G3" s="258"/>
      <c r="H3" s="156"/>
    </row>
    <row r="4" spans="1:8" x14ac:dyDescent="0.25">
      <c r="A4" s="156"/>
      <c r="B4" s="156"/>
      <c r="C4" s="156"/>
      <c r="D4" s="156"/>
      <c r="E4" s="156"/>
      <c r="F4" s="156"/>
      <c r="G4" s="156"/>
      <c r="H4" s="156"/>
    </row>
    <row r="5" spans="1:8" x14ac:dyDescent="0.25">
      <c r="A5" s="164" t="s">
        <v>74</v>
      </c>
      <c r="B5" s="156"/>
      <c r="C5" s="156"/>
      <c r="D5" s="156"/>
      <c r="E5" s="97">
        <v>2025</v>
      </c>
      <c r="F5" s="156"/>
      <c r="G5" s="156"/>
      <c r="H5" s="156"/>
    </row>
    <row r="6" spans="1:8" x14ac:dyDescent="0.25">
      <c r="A6" s="156"/>
      <c r="B6" s="156"/>
      <c r="C6" s="156"/>
      <c r="D6" s="156"/>
      <c r="E6" s="156"/>
      <c r="F6" s="156"/>
      <c r="G6" s="156"/>
      <c r="H6" s="156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x14ac:dyDescent="0.25">
      <c r="A10" s="17"/>
      <c r="B10" s="17"/>
      <c r="C10" s="17"/>
      <c r="D10" s="17"/>
      <c r="E10" s="17"/>
      <c r="F10" s="17"/>
      <c r="G10" s="17"/>
      <c r="H10" s="17"/>
    </row>
    <row r="11" spans="1:8" x14ac:dyDescent="0.25">
      <c r="A11" s="17"/>
      <c r="B11" s="17"/>
      <c r="C11" s="17"/>
      <c r="D11" s="17"/>
      <c r="E11" s="17"/>
      <c r="F11" s="17"/>
      <c r="G11" s="17"/>
      <c r="H11" s="17"/>
    </row>
    <row r="12" spans="1:8" x14ac:dyDescent="0.25">
      <c r="A12" s="17"/>
      <c r="B12" s="17"/>
      <c r="C12" s="17"/>
      <c r="D12" s="17"/>
      <c r="E12" s="17"/>
      <c r="F12" s="17"/>
      <c r="G12" s="17"/>
      <c r="H12" s="17"/>
    </row>
    <row r="13" spans="1:8" x14ac:dyDescent="0.25">
      <c r="A13" s="17"/>
      <c r="B13" s="17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</sheetData>
  <sheetProtection sheet="1" objects="1" scenarios="1"/>
  <mergeCells count="2">
    <mergeCell ref="A1:H1"/>
    <mergeCell ref="E3:G3"/>
  </mergeCells>
  <phoneticPr fontId="4" type="noConversion"/>
  <pageMargins left="0.75" right="0.75" top="1" bottom="1" header="0.5" footer="0.5"/>
  <pageSetup orientation="portrait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2'!A24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28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inputMvalloc!P$5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inputMvalloc!P$7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inputMvalloc!P$9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inputMvalloc!P$11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inputMvalloc!P$13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inputMvalloc!P$15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222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2'!A25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28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inputMvalloc!Q$5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inputMvalloc!Q$7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inputMvalloc!Q$9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inputMvalloc!Q$11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inputMvalloc!Q$13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inputMvalloc!Q$15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2'!A26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inputMvalloc!R$5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inputMvalloc!R$7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inputMvalloc!R$9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inputMvalloc!R$11</f>
        <v>0</v>
      </c>
      <c r="G59" s="155"/>
      <c r="H59" s="155"/>
      <c r="I59" s="155"/>
    </row>
    <row r="60" spans="1:9" x14ac:dyDescent="0.25">
      <c r="A60" s="182" t="s">
        <v>164</v>
      </c>
      <c r="B60" s="239"/>
      <c r="C60" s="36"/>
      <c r="D60" s="171"/>
      <c r="E60" s="171"/>
      <c r="F60" s="176"/>
      <c r="G60" s="172">
        <f>inputMvalloc!R$13</f>
        <v>0</v>
      </c>
      <c r="H60" s="155"/>
      <c r="I60" s="155"/>
    </row>
    <row r="61" spans="1:9" x14ac:dyDescent="0.25">
      <c r="A61" s="182" t="s">
        <v>165</v>
      </c>
      <c r="B61" s="239"/>
      <c r="C61" s="36"/>
      <c r="D61" s="171"/>
      <c r="E61" s="171"/>
      <c r="F61" s="176"/>
      <c r="G61" s="155"/>
      <c r="H61" s="172">
        <f>inputMvalloc!R$15</f>
        <v>0</v>
      </c>
      <c r="I61" s="155"/>
    </row>
    <row r="62" spans="1:9" x14ac:dyDescent="0.25">
      <c r="A62" s="181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2'!A27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61" t="s">
        <v>150</v>
      </c>
      <c r="B48" s="281"/>
      <c r="C48" s="281"/>
      <c r="D48" s="281"/>
      <c r="E48" s="281"/>
      <c r="F48" s="281"/>
      <c r="G48" s="281"/>
      <c r="H48" s="281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inputMvalloc!S$5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239" t="s">
        <v>161</v>
      </c>
      <c r="B57" s="239"/>
      <c r="C57" s="36"/>
      <c r="D57" s="172">
        <f>inputMvalloc!S$7</f>
        <v>0</v>
      </c>
      <c r="E57" s="171"/>
      <c r="F57" s="171"/>
      <c r="G57" s="155"/>
      <c r="H57" s="155"/>
      <c r="I57" s="155"/>
    </row>
    <row r="58" spans="1:9" x14ac:dyDescent="0.25">
      <c r="A58" s="239" t="s">
        <v>162</v>
      </c>
      <c r="B58" s="239"/>
      <c r="C58" s="36"/>
      <c r="D58" s="171"/>
      <c r="E58" s="172">
        <f>inputMvalloc!S$9</f>
        <v>0</v>
      </c>
      <c r="F58" s="171"/>
      <c r="G58" s="155"/>
      <c r="H58" s="155"/>
      <c r="I58" s="155"/>
    </row>
    <row r="59" spans="1:9" x14ac:dyDescent="0.25">
      <c r="A59" s="183" t="s">
        <v>163</v>
      </c>
      <c r="B59" s="239"/>
      <c r="C59" s="36"/>
      <c r="D59" s="171"/>
      <c r="E59" s="171"/>
      <c r="F59" s="172">
        <f>inputMvalloc!S$11</f>
        <v>0</v>
      </c>
      <c r="G59" s="155"/>
      <c r="H59" s="155"/>
      <c r="I59" s="155"/>
    </row>
    <row r="60" spans="1:9" x14ac:dyDescent="0.25">
      <c r="A60" s="182" t="s">
        <v>164</v>
      </c>
      <c r="B60" s="239"/>
      <c r="C60" s="36"/>
      <c r="D60" s="171"/>
      <c r="E60" s="171"/>
      <c r="F60" s="176"/>
      <c r="G60" s="172">
        <f>inputMvalloc!S$13</f>
        <v>0</v>
      </c>
      <c r="H60" s="155"/>
      <c r="I60" s="155"/>
    </row>
    <row r="61" spans="1:9" x14ac:dyDescent="0.25">
      <c r="A61" s="182" t="s">
        <v>165</v>
      </c>
      <c r="B61" s="239"/>
      <c r="C61" s="36"/>
      <c r="D61" s="171"/>
      <c r="E61" s="171"/>
      <c r="F61" s="176"/>
      <c r="G61" s="155"/>
      <c r="H61" s="172">
        <f>inputMvalloc!S$15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239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239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239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55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55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2'!A28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inputMvalloc!T$5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inputMvalloc!T$7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inputMvalloc!T$9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inputMvalloc!T$11</f>
        <v>0</v>
      </c>
      <c r="G59" s="155"/>
      <c r="H59" s="155"/>
      <c r="I59" s="155"/>
    </row>
    <row r="60" spans="1:9" x14ac:dyDescent="0.25">
      <c r="A60" s="182" t="s">
        <v>164</v>
      </c>
      <c r="B60" s="183"/>
      <c r="C60" s="36"/>
      <c r="D60" s="171"/>
      <c r="E60" s="171"/>
      <c r="F60" s="176"/>
      <c r="G60" s="172">
        <f>inputMvalloc!T$13</f>
        <v>0</v>
      </c>
      <c r="H60" s="155"/>
      <c r="I60" s="155"/>
    </row>
    <row r="61" spans="1:9" x14ac:dyDescent="0.25">
      <c r="A61" s="182" t="s">
        <v>165</v>
      </c>
      <c r="B61" s="183"/>
      <c r="C61" s="36"/>
      <c r="D61" s="171"/>
      <c r="E61" s="171"/>
      <c r="F61" s="176"/>
      <c r="G61" s="155"/>
      <c r="H61" s="172">
        <f>inputMvalloc!T$15</f>
        <v>0</v>
      </c>
      <c r="I61" s="155"/>
    </row>
    <row r="62" spans="1:9" x14ac:dyDescent="0.25">
      <c r="A62" s="183"/>
      <c r="B62" s="183"/>
      <c r="C62" s="36"/>
      <c r="D62" s="171"/>
      <c r="E62" s="171"/>
      <c r="F62" s="176"/>
      <c r="G62" s="155"/>
      <c r="H62" s="155"/>
      <c r="I62" s="155"/>
    </row>
    <row r="63" spans="1:9" x14ac:dyDescent="0.25">
      <c r="A63" s="183"/>
      <c r="B63" s="183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173"/>
      <c r="E64" s="173"/>
      <c r="F64" s="17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2'!A29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inputMvalloc!U$5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inputMvalloc!U$7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inputMvalloc!U$9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inputMvalloc!U$11</f>
        <v>0</v>
      </c>
      <c r="G59" s="155"/>
      <c r="H59" s="155"/>
      <c r="I59" s="155"/>
    </row>
    <row r="60" spans="1:9" x14ac:dyDescent="0.25">
      <c r="A60" s="182" t="s">
        <v>164</v>
      </c>
      <c r="B60" s="239"/>
      <c r="C60" s="36"/>
      <c r="D60" s="171"/>
      <c r="E60" s="171"/>
      <c r="F60" s="176"/>
      <c r="G60" s="172">
        <f>inputMvalloc!U$13</f>
        <v>0</v>
      </c>
      <c r="H60" s="155"/>
      <c r="I60" s="155"/>
    </row>
    <row r="61" spans="1:9" x14ac:dyDescent="0.25">
      <c r="A61" s="182" t="s">
        <v>165</v>
      </c>
      <c r="B61" s="239"/>
      <c r="C61" s="36"/>
      <c r="D61" s="171"/>
      <c r="E61" s="171"/>
      <c r="F61" s="176"/>
      <c r="G61" s="155"/>
      <c r="H61" s="172">
        <f>inputMvalloc!U$15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2'!A30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25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25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6"/>
      <c r="B17" s="26"/>
      <c r="C17" s="109"/>
      <c r="D17" s="104"/>
      <c r="E17" s="27" t="s">
        <v>138</v>
      </c>
      <c r="F17" s="27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inputMvalloc!V$5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inputMvalloc!V$7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inputMvalloc!V$9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inputMvalloc!V$11</f>
        <v>0</v>
      </c>
      <c r="G59" s="155"/>
      <c r="H59" s="155"/>
      <c r="I59" s="155"/>
    </row>
    <row r="60" spans="1:9" x14ac:dyDescent="0.25">
      <c r="A60" s="182" t="s">
        <v>164</v>
      </c>
      <c r="B60" s="239"/>
      <c r="C60" s="36"/>
      <c r="D60" s="171"/>
      <c r="E60" s="171"/>
      <c r="F60" s="176"/>
      <c r="G60" s="172">
        <f>inputMvalloc!V$13</f>
        <v>0</v>
      </c>
      <c r="H60" s="155"/>
      <c r="I60" s="155"/>
    </row>
    <row r="61" spans="1:9" x14ac:dyDescent="0.25">
      <c r="A61" s="182" t="s">
        <v>165</v>
      </c>
      <c r="B61" s="239"/>
      <c r="C61" s="36"/>
      <c r="D61" s="171"/>
      <c r="E61" s="171"/>
      <c r="F61" s="176"/>
      <c r="G61" s="155"/>
      <c r="H61" s="172">
        <f>inputMvalloc!V$15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2'!A31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105">
        <f>SUM(D10:D23)</f>
        <v>0</v>
      </c>
      <c r="E24" s="100">
        <f>SUM(E10:E23)</f>
        <v>0</v>
      </c>
      <c r="F24" s="100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105">
        <f>+D9+D24</f>
        <v>0</v>
      </c>
      <c r="E25" s="100">
        <f>+E9+E24</f>
        <v>0</v>
      </c>
      <c r="F25" s="100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105">
        <f>SUM(D27:D35)</f>
        <v>0</v>
      </c>
      <c r="E36" s="100">
        <f>SUM(E27:E35)</f>
        <v>0</v>
      </c>
      <c r="F36" s="100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80" t="s">
        <v>155</v>
      </c>
      <c r="H51" s="180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inputMvalloc!W$5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inputMvalloc!W$7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inputMvalloc!W$9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inputMvalloc!W$11</f>
        <v>0</v>
      </c>
      <c r="G59" s="155"/>
      <c r="H59" s="155"/>
      <c r="I59" s="155"/>
    </row>
    <row r="60" spans="1:9" x14ac:dyDescent="0.25">
      <c r="A60" s="182" t="s">
        <v>164</v>
      </c>
      <c r="B60" s="183"/>
      <c r="C60" s="36"/>
      <c r="D60" s="171"/>
      <c r="E60" s="171"/>
      <c r="F60" s="176"/>
      <c r="G60" s="172">
        <f>inputMvalloc!W$13</f>
        <v>0</v>
      </c>
      <c r="H60" s="155"/>
      <c r="I60" s="155"/>
    </row>
    <row r="61" spans="1:9" x14ac:dyDescent="0.25">
      <c r="A61" s="182" t="s">
        <v>165</v>
      </c>
      <c r="B61" s="183"/>
      <c r="C61" s="36"/>
      <c r="D61" s="171"/>
      <c r="E61" s="171"/>
      <c r="F61" s="176"/>
      <c r="G61" s="155"/>
      <c r="H61" s="172">
        <f>inputMvalloc!W$15</f>
        <v>0</v>
      </c>
      <c r="I61" s="155"/>
    </row>
    <row r="62" spans="1:9" x14ac:dyDescent="0.25">
      <c r="A62" s="183"/>
      <c r="B62" s="183"/>
      <c r="C62" s="36"/>
      <c r="D62" s="171"/>
      <c r="E62" s="171"/>
      <c r="F62" s="176"/>
      <c r="G62" s="155"/>
      <c r="H62" s="155"/>
      <c r="I62" s="155"/>
    </row>
    <row r="63" spans="1:9" x14ac:dyDescent="0.25">
      <c r="A63" s="183"/>
      <c r="B63" s="183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2'!A32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inputMvalloc!X$5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inputMvalloc!X$7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inputMvalloc!X$9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inputMvalloc!X$11</f>
        <v>0</v>
      </c>
      <c r="G59" s="155"/>
      <c r="H59" s="155"/>
      <c r="I59" s="155"/>
    </row>
    <row r="60" spans="1:9" x14ac:dyDescent="0.25">
      <c r="A60" s="182" t="s">
        <v>164</v>
      </c>
      <c r="B60" s="183"/>
      <c r="C60" s="36"/>
      <c r="D60" s="171"/>
      <c r="E60" s="171"/>
      <c r="F60" s="176"/>
      <c r="G60" s="172">
        <f>inputMvalloc!X$13</f>
        <v>0</v>
      </c>
      <c r="H60" s="155"/>
      <c r="I60" s="155"/>
    </row>
    <row r="61" spans="1:9" x14ac:dyDescent="0.25">
      <c r="A61" s="182" t="s">
        <v>165</v>
      </c>
      <c r="B61" s="183"/>
      <c r="C61" s="36"/>
      <c r="D61" s="171"/>
      <c r="E61" s="171"/>
      <c r="F61" s="176"/>
      <c r="G61" s="155"/>
      <c r="H61" s="172">
        <f>inputMvalloc!X$15</f>
        <v>0</v>
      </c>
      <c r="I61" s="155"/>
    </row>
    <row r="62" spans="1:9" x14ac:dyDescent="0.25">
      <c r="A62" s="183"/>
      <c r="B62" s="183"/>
      <c r="C62" s="36"/>
      <c r="D62" s="171"/>
      <c r="E62" s="171"/>
      <c r="F62" s="176"/>
      <c r="G62" s="155"/>
      <c r="H62" s="155"/>
      <c r="I62" s="155"/>
    </row>
    <row r="63" spans="1:9" x14ac:dyDescent="0.25">
      <c r="A63" s="183"/>
      <c r="B63" s="183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A48:H48"/>
    <mergeCell ref="D50:H50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2'!A33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inputMvalloc!Y$5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41"/>
      <c r="B54" s="5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inputMvalloc!Y$7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inputMvalloc!Y$9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inputMvalloc!Y$11</f>
        <v>0</v>
      </c>
      <c r="G59" s="155"/>
      <c r="H59" s="155"/>
      <c r="I59" s="155"/>
    </row>
    <row r="60" spans="1:9" x14ac:dyDescent="0.25">
      <c r="A60" s="182" t="s">
        <v>164</v>
      </c>
      <c r="B60" s="183"/>
      <c r="C60" s="36"/>
      <c r="D60" s="171"/>
      <c r="E60" s="171"/>
      <c r="F60" s="176"/>
      <c r="G60" s="172">
        <f>inputMvalloc!Y$13</f>
        <v>0</v>
      </c>
      <c r="H60" s="155"/>
      <c r="I60" s="155"/>
    </row>
    <row r="61" spans="1:9" x14ac:dyDescent="0.25">
      <c r="A61" s="182" t="s">
        <v>165</v>
      </c>
      <c r="B61" s="183"/>
      <c r="C61" s="36"/>
      <c r="D61" s="171"/>
      <c r="E61" s="171"/>
      <c r="F61" s="176"/>
      <c r="G61" s="155"/>
      <c r="H61" s="172">
        <f>inputMvalloc!Y$15</f>
        <v>0</v>
      </c>
      <c r="I61" s="155"/>
    </row>
    <row r="62" spans="1:9" x14ac:dyDescent="0.25">
      <c r="A62" s="183"/>
      <c r="B62" s="183"/>
      <c r="C62" s="36"/>
      <c r="D62" s="171"/>
      <c r="E62" s="171"/>
      <c r="F62" s="176"/>
      <c r="G62" s="155"/>
      <c r="H62" s="155"/>
      <c r="I62" s="155"/>
    </row>
    <row r="63" spans="1:9" x14ac:dyDescent="0.25">
      <c r="A63" s="183"/>
      <c r="B63" s="183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3">
    <mergeCell ref="A41:D41"/>
    <mergeCell ref="D50:H50"/>
    <mergeCell ref="A48:H48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2"/>
  <sheetViews>
    <sheetView zoomScale="90" zoomScaleNormal="90" workbookViewId="0">
      <pane xSplit="1" topLeftCell="B1" activePane="topRight" state="frozen"/>
      <selection pane="topRight" activeCell="C4" sqref="C4"/>
    </sheetView>
  </sheetViews>
  <sheetFormatPr defaultRowHeight="12.75" x14ac:dyDescent="0.2"/>
  <cols>
    <col min="1" max="1" width="28.85546875" customWidth="1"/>
    <col min="2" max="30" width="12.42578125" customWidth="1"/>
  </cols>
  <sheetData>
    <row r="1" spans="1:30" ht="15.75" x14ac:dyDescent="0.2">
      <c r="A1" s="154"/>
      <c r="B1" s="217" t="s">
        <v>75</v>
      </c>
      <c r="C1" s="217"/>
      <c r="D1" s="217"/>
      <c r="E1" s="217"/>
      <c r="F1" s="217"/>
      <c r="G1" s="217"/>
      <c r="H1" s="217"/>
      <c r="I1" s="217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0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</row>
    <row r="3" spans="1:30" ht="15.75" x14ac:dyDescent="0.25">
      <c r="A3" s="154"/>
      <c r="B3" s="155" t="s">
        <v>76</v>
      </c>
      <c r="C3" s="155" t="s">
        <v>77</v>
      </c>
      <c r="D3" s="155" t="s">
        <v>78</v>
      </c>
      <c r="E3" s="155" t="s">
        <v>79</v>
      </c>
      <c r="F3" s="155" t="s">
        <v>80</v>
      </c>
      <c r="G3" s="155" t="s">
        <v>81</v>
      </c>
      <c r="H3" s="155" t="s">
        <v>82</v>
      </c>
      <c r="I3" s="155" t="s">
        <v>83</v>
      </c>
      <c r="J3" s="155" t="s">
        <v>84</v>
      </c>
      <c r="K3" s="155" t="s">
        <v>85</v>
      </c>
      <c r="L3" s="155" t="s">
        <v>86</v>
      </c>
      <c r="M3" s="155" t="s">
        <v>87</v>
      </c>
      <c r="N3" s="155" t="s">
        <v>88</v>
      </c>
      <c r="O3" s="155" t="s">
        <v>89</v>
      </c>
      <c r="P3" s="155" t="s">
        <v>90</v>
      </c>
      <c r="Q3" s="155" t="s">
        <v>91</v>
      </c>
      <c r="R3" s="155" t="s">
        <v>92</v>
      </c>
      <c r="S3" s="155" t="s">
        <v>93</v>
      </c>
      <c r="T3" s="155" t="s">
        <v>94</v>
      </c>
      <c r="U3" s="155" t="s">
        <v>95</v>
      </c>
      <c r="V3" s="155" t="s">
        <v>96</v>
      </c>
      <c r="W3" s="155" t="s">
        <v>97</v>
      </c>
      <c r="X3" s="155" t="s">
        <v>98</v>
      </c>
      <c r="Y3" s="155" t="s">
        <v>99</v>
      </c>
      <c r="Z3" s="155" t="s">
        <v>100</v>
      </c>
      <c r="AA3" s="155" t="s">
        <v>101</v>
      </c>
      <c r="AB3" s="155" t="s">
        <v>102</v>
      </c>
      <c r="AC3" s="155" t="s">
        <v>103</v>
      </c>
      <c r="AD3" s="155" t="s">
        <v>104</v>
      </c>
    </row>
    <row r="4" spans="1:30" ht="15.75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ht="15.75" x14ac:dyDescent="0.25">
      <c r="A5" s="160" t="str">
        <f>CONCATENATE("Ad Valorem Tax Amt for ",input!$E$5-2,":")</f>
        <v>Ad Valorem Tax Amt for 2023: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</row>
    <row r="6" spans="1:30" ht="15.75" x14ac:dyDescent="0.25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</row>
    <row r="7" spans="1:30" ht="15.75" x14ac:dyDescent="0.25">
      <c r="A7" s="160" t="s">
        <v>105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</row>
    <row r="8" spans="1:30" ht="15.75" x14ac:dyDescent="0.25">
      <c r="A8" s="155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</row>
    <row r="9" spans="1:30" ht="15.75" x14ac:dyDescent="0.25">
      <c r="A9" s="160" t="s">
        <v>106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</row>
    <row r="10" spans="1:30" ht="15.75" x14ac:dyDescent="0.25">
      <c r="A10" s="155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</row>
    <row r="11" spans="1:30" ht="15.75" x14ac:dyDescent="0.25">
      <c r="A11" s="160" t="s">
        <v>107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</row>
    <row r="12" spans="1:30" ht="15.75" x14ac:dyDescent="0.25">
      <c r="A12" s="160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</row>
    <row r="13" spans="1:30" ht="15.75" x14ac:dyDescent="0.25">
      <c r="A13" s="160" t="s">
        <v>108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</row>
    <row r="14" spans="1:30" ht="15.75" x14ac:dyDescent="0.25">
      <c r="A14" s="160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</row>
    <row r="15" spans="1:30" ht="15.75" x14ac:dyDescent="0.25">
      <c r="A15" s="160" t="s">
        <v>109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</row>
    <row r="16" spans="1:30" ht="15.75" x14ac:dyDescent="0.25">
      <c r="A16" s="155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</row>
    <row r="17" spans="1:30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x14ac:dyDescent="0.25">
      <c r="A18" s="3"/>
    </row>
    <row r="19" spans="1:30" ht="15.75" x14ac:dyDescent="0.25">
      <c r="A19" s="3"/>
    </row>
    <row r="20" spans="1:30" ht="15.75" x14ac:dyDescent="0.25">
      <c r="A20" s="3"/>
      <c r="B20" s="84"/>
      <c r="D20" s="84"/>
    </row>
    <row r="21" spans="1:30" ht="15.75" x14ac:dyDescent="0.25">
      <c r="A21" s="3"/>
    </row>
    <row r="22" spans="1:30" ht="15.75" x14ac:dyDescent="0.25">
      <c r="A22" s="3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2'!A34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57">
        <f>inputMvalloc!Z$5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41"/>
      <c r="B54" s="5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57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inputMvalloc!Z$7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inputMvalloc!Z$9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inputMvalloc!Z$11</f>
        <v>0</v>
      </c>
      <c r="G59" s="155"/>
      <c r="H59" s="155"/>
      <c r="I59" s="155"/>
    </row>
    <row r="60" spans="1:9" x14ac:dyDescent="0.25">
      <c r="A60" s="182" t="s">
        <v>164</v>
      </c>
      <c r="B60" s="183"/>
      <c r="C60" s="36"/>
      <c r="D60" s="171"/>
      <c r="E60" s="171"/>
      <c r="F60" s="176"/>
      <c r="G60" s="172">
        <f>inputMvalloc!Z$13</f>
        <v>0</v>
      </c>
      <c r="H60" s="155"/>
      <c r="I60" s="155"/>
    </row>
    <row r="61" spans="1:9" x14ac:dyDescent="0.25">
      <c r="A61" s="182" t="s">
        <v>165</v>
      </c>
      <c r="B61" s="183"/>
      <c r="C61" s="36"/>
      <c r="D61" s="171"/>
      <c r="E61" s="171"/>
      <c r="F61" s="176"/>
      <c r="G61" s="155"/>
      <c r="H61" s="172">
        <f>inputMvalloc!Z$15</f>
        <v>0</v>
      </c>
      <c r="I61" s="155"/>
    </row>
    <row r="62" spans="1:9" x14ac:dyDescent="0.25">
      <c r="A62" s="183"/>
      <c r="B62" s="183"/>
      <c r="C62" s="36"/>
      <c r="D62" s="171"/>
      <c r="E62" s="171"/>
      <c r="F62" s="176"/>
      <c r="G62" s="155"/>
      <c r="H62" s="155"/>
      <c r="I62" s="155"/>
    </row>
    <row r="63" spans="1:9" x14ac:dyDescent="0.25">
      <c r="A63" s="183"/>
      <c r="B63" s="183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3">
    <mergeCell ref="A41:D41"/>
    <mergeCell ref="D50:H50"/>
    <mergeCell ref="A48:H48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2'!A35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25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25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28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inputMvalloc!AA$5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41"/>
      <c r="B54" s="5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57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inputMvalloc!AA$7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inputMvalloc!AA$9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inputMvalloc!AA$11</f>
        <v>0</v>
      </c>
      <c r="G59" s="155"/>
      <c r="H59" s="155"/>
      <c r="I59" s="155"/>
    </row>
    <row r="60" spans="1:9" x14ac:dyDescent="0.25">
      <c r="A60" s="182" t="s">
        <v>164</v>
      </c>
      <c r="B60" s="183"/>
      <c r="C60" s="36"/>
      <c r="D60" s="171"/>
      <c r="E60" s="171"/>
      <c r="F60" s="176"/>
      <c r="G60" s="172">
        <f>inputMvalloc!AA$13</f>
        <v>0</v>
      </c>
      <c r="H60" s="155"/>
      <c r="I60" s="155"/>
    </row>
    <row r="61" spans="1:9" x14ac:dyDescent="0.25">
      <c r="A61" s="182" t="s">
        <v>165</v>
      </c>
      <c r="B61" s="183"/>
      <c r="C61" s="36"/>
      <c r="D61" s="171"/>
      <c r="E61" s="171"/>
      <c r="F61" s="176"/>
      <c r="G61" s="155"/>
      <c r="H61" s="172">
        <f>inputMvalloc!AA$15</f>
        <v>0</v>
      </c>
      <c r="I61" s="155"/>
    </row>
    <row r="62" spans="1:9" x14ac:dyDescent="0.25">
      <c r="A62" s="183"/>
      <c r="B62" s="183"/>
      <c r="C62" s="36"/>
      <c r="D62" s="171"/>
      <c r="E62" s="171"/>
      <c r="F62" s="176"/>
      <c r="G62" s="155"/>
      <c r="H62" s="155"/>
      <c r="I62" s="155"/>
    </row>
    <row r="63" spans="1:9" x14ac:dyDescent="0.25">
      <c r="A63" s="183"/>
      <c r="B63" s="183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3">
    <mergeCell ref="A41:D41"/>
    <mergeCell ref="D50:H50"/>
    <mergeCell ref="A48:H48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2'!A36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inputMvalloc!AB$5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41"/>
      <c r="B54" s="5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inputMvalloc!AB$7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inputMvalloc!AB$9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inputMvalloc!AB$11</f>
        <v>0</v>
      </c>
      <c r="G59" s="155"/>
      <c r="H59" s="155"/>
      <c r="I59" s="155"/>
    </row>
    <row r="60" spans="1:9" x14ac:dyDescent="0.25">
      <c r="A60" s="182" t="s">
        <v>164</v>
      </c>
      <c r="B60" s="183"/>
      <c r="C60" s="36"/>
      <c r="D60" s="171"/>
      <c r="E60" s="171"/>
      <c r="F60" s="176"/>
      <c r="G60" s="172">
        <f>inputMvalloc!AB$13</f>
        <v>0</v>
      </c>
      <c r="H60" s="155"/>
      <c r="I60" s="155"/>
    </row>
    <row r="61" spans="1:9" x14ac:dyDescent="0.25">
      <c r="A61" s="182" t="s">
        <v>165</v>
      </c>
      <c r="B61" s="183"/>
      <c r="C61" s="36"/>
      <c r="D61" s="171"/>
      <c r="E61" s="171"/>
      <c r="F61" s="176"/>
      <c r="G61" s="155"/>
      <c r="H61" s="172">
        <f>inputMvalloc!AB$15</f>
        <v>0</v>
      </c>
      <c r="I61" s="155"/>
    </row>
    <row r="62" spans="1:9" x14ac:dyDescent="0.25">
      <c r="A62" s="183"/>
      <c r="B62" s="183"/>
      <c r="C62" s="36"/>
      <c r="D62" s="171"/>
      <c r="E62" s="171"/>
      <c r="F62" s="176"/>
      <c r="G62" s="155"/>
      <c r="H62" s="155"/>
      <c r="I62" s="155"/>
    </row>
    <row r="63" spans="1:9" x14ac:dyDescent="0.25">
      <c r="A63" s="183"/>
      <c r="B63" s="183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3">
    <mergeCell ref="A41:D41"/>
    <mergeCell ref="A48:H48"/>
    <mergeCell ref="D50:H5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2'!A37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02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55"/>
      <c r="B49" s="21"/>
      <c r="C49" s="155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inputMvalloc!AC$5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41"/>
      <c r="B54" s="5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inputMvalloc!AC$7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inputMvalloc!AC$9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inputMvalloc!AC$11</f>
        <v>0</v>
      </c>
      <c r="G59" s="155"/>
      <c r="H59" s="155"/>
      <c r="I59" s="155"/>
    </row>
    <row r="60" spans="1:9" x14ac:dyDescent="0.25">
      <c r="A60" s="182" t="s">
        <v>164</v>
      </c>
      <c r="B60" s="183"/>
      <c r="C60" s="36"/>
      <c r="D60" s="171"/>
      <c r="E60" s="171"/>
      <c r="F60" s="176"/>
      <c r="G60" s="172">
        <f>inputMvalloc!AC$13</f>
        <v>0</v>
      </c>
      <c r="H60" s="155"/>
      <c r="I60" s="155"/>
    </row>
    <row r="61" spans="1:9" x14ac:dyDescent="0.25">
      <c r="A61" s="182" t="s">
        <v>165</v>
      </c>
      <c r="B61" s="183"/>
      <c r="C61" s="36"/>
      <c r="D61" s="171"/>
      <c r="E61" s="171"/>
      <c r="F61" s="176"/>
      <c r="G61" s="155"/>
      <c r="H61" s="172">
        <f>inputMvalloc!AC$15</f>
        <v>0</v>
      </c>
      <c r="I61" s="155"/>
    </row>
    <row r="62" spans="1:9" x14ac:dyDescent="0.25">
      <c r="A62" s="183"/>
      <c r="B62" s="183"/>
      <c r="C62" s="36"/>
      <c r="D62" s="171"/>
      <c r="E62" s="171"/>
      <c r="F62" s="176"/>
      <c r="G62" s="155"/>
      <c r="H62" s="155"/>
      <c r="I62" s="155"/>
    </row>
    <row r="63" spans="1:9" x14ac:dyDescent="0.25">
      <c r="A63" s="183"/>
      <c r="B63" s="183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3">
    <mergeCell ref="A41:D41"/>
    <mergeCell ref="A48:H48"/>
    <mergeCell ref="D50:H5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2'!A38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27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34"/>
      <c r="C37" s="113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15">
        <f>inputMvalloc!AD$5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41"/>
      <c r="B54" s="5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57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81" t="s">
        <v>161</v>
      </c>
      <c r="B57" s="239"/>
      <c r="C57" s="36"/>
      <c r="D57" s="172">
        <f>inputMvalloc!AD$7</f>
        <v>0</v>
      </c>
      <c r="E57" s="171"/>
      <c r="F57" s="171"/>
      <c r="G57" s="155"/>
      <c r="H57" s="155"/>
      <c r="I57" s="155"/>
    </row>
    <row r="58" spans="1:9" x14ac:dyDescent="0.25">
      <c r="A58" s="181" t="s">
        <v>162</v>
      </c>
      <c r="B58" s="239"/>
      <c r="C58" s="36"/>
      <c r="D58" s="171"/>
      <c r="E58" s="172">
        <f>inputMvalloc!AD$9</f>
        <v>0</v>
      </c>
      <c r="F58" s="171"/>
      <c r="G58" s="155"/>
      <c r="H58" s="155"/>
      <c r="I58" s="155"/>
    </row>
    <row r="59" spans="1:9" x14ac:dyDescent="0.25">
      <c r="A59" s="181" t="s">
        <v>163</v>
      </c>
      <c r="B59" s="239"/>
      <c r="C59" s="36"/>
      <c r="D59" s="171"/>
      <c r="E59" s="171"/>
      <c r="F59" s="172">
        <f>inputMvalloc!AD$11</f>
        <v>0</v>
      </c>
      <c r="G59" s="155"/>
      <c r="H59" s="155"/>
      <c r="I59" s="155"/>
    </row>
    <row r="60" spans="1:9" x14ac:dyDescent="0.25">
      <c r="A60" s="182" t="s">
        <v>164</v>
      </c>
      <c r="B60" s="239"/>
      <c r="C60" s="36"/>
      <c r="D60" s="171"/>
      <c r="E60" s="171"/>
      <c r="F60" s="176"/>
      <c r="G60" s="172">
        <f>inputMvalloc!AD$13</f>
        <v>0</v>
      </c>
      <c r="H60" s="155"/>
      <c r="I60" s="155"/>
    </row>
    <row r="61" spans="1:9" x14ac:dyDescent="0.25">
      <c r="A61" s="182" t="s">
        <v>165</v>
      </c>
      <c r="B61" s="239"/>
      <c r="C61" s="36"/>
      <c r="D61" s="171"/>
      <c r="E61" s="171"/>
      <c r="F61" s="176"/>
      <c r="G61" s="155"/>
      <c r="H61" s="172">
        <f>inputMvalloc!AD$15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173"/>
      <c r="E64" s="173"/>
      <c r="F64" s="17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3">
    <mergeCell ref="A41:D41"/>
    <mergeCell ref="A48:H48"/>
    <mergeCell ref="D50:H50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E94"/>
  <sheetViews>
    <sheetView workbookViewId="0">
      <selection activeCell="K17" sqref="K17"/>
    </sheetView>
  </sheetViews>
  <sheetFormatPr defaultRowHeight="15.75" x14ac:dyDescent="0.25"/>
  <cols>
    <col min="1" max="1" width="37" style="3" customWidth="1"/>
    <col min="2" max="4" width="20.28515625" style="3" customWidth="1"/>
    <col min="5" max="16384" width="9.140625" style="3"/>
  </cols>
  <sheetData>
    <row r="1" spans="1:4" x14ac:dyDescent="0.25">
      <c r="A1" s="1"/>
      <c r="B1" s="1"/>
      <c r="C1" s="1"/>
      <c r="D1" s="1">
        <f>input!$E$5</f>
        <v>2025</v>
      </c>
    </row>
    <row r="2" spans="1:4" x14ac:dyDescent="0.25">
      <c r="A2" s="82" t="s">
        <v>123</v>
      </c>
      <c r="B2" s="284">
        <f>input!E3</f>
        <v>0</v>
      </c>
      <c r="C2" s="284"/>
      <c r="D2" s="240"/>
    </row>
    <row r="3" spans="1:4" x14ac:dyDescent="0.25">
      <c r="A3" s="82" t="s">
        <v>175</v>
      </c>
      <c r="B3" s="285"/>
      <c r="C3" s="285"/>
      <c r="D3" s="243"/>
    </row>
    <row r="4" spans="1:4" x14ac:dyDescent="0.25">
      <c r="A4" s="1"/>
      <c r="B4" s="1"/>
      <c r="C4" s="1"/>
      <c r="D4" s="243"/>
    </row>
    <row r="5" spans="1:4" x14ac:dyDescent="0.25">
      <c r="A5" s="21" t="s">
        <v>176</v>
      </c>
      <c r="B5" s="78"/>
      <c r="C5" s="78"/>
      <c r="D5" s="46"/>
    </row>
    <row r="6" spans="1:4" x14ac:dyDescent="0.25">
      <c r="A6" s="1"/>
      <c r="B6" s="47"/>
      <c r="C6" s="47"/>
      <c r="D6" s="47"/>
    </row>
    <row r="7" spans="1:4" x14ac:dyDescent="0.25">
      <c r="A7" s="4" t="s">
        <v>177</v>
      </c>
      <c r="B7" s="71" t="s">
        <v>127</v>
      </c>
      <c r="C7" s="244" t="s">
        <v>171</v>
      </c>
      <c r="D7" s="244" t="s">
        <v>172</v>
      </c>
    </row>
    <row r="8" spans="1:4" x14ac:dyDescent="0.25">
      <c r="A8" s="72"/>
      <c r="B8" s="24" t="str">
        <f>CONCATENATE("Actual ",'Sheet 1'!$F$1-2,"")</f>
        <v>Actual 2023</v>
      </c>
      <c r="C8" s="24" t="str">
        <f>CONCATENATE("Estimate ",'Sheet 1'!$F$1-1,"")</f>
        <v>Estimate 2024</v>
      </c>
      <c r="D8" s="24" t="str">
        <f>CONCATENATE("Year ",'Sheet 1'!$F$1,"")</f>
        <v>Year 2025</v>
      </c>
    </row>
    <row r="9" spans="1:4" x14ac:dyDescent="0.25">
      <c r="A9" s="13" t="s">
        <v>178</v>
      </c>
      <c r="B9" s="79"/>
      <c r="C9" s="37">
        <f>B31</f>
        <v>0</v>
      </c>
      <c r="D9" s="37">
        <f>C31</f>
        <v>0</v>
      </c>
    </row>
    <row r="10" spans="1:4" x14ac:dyDescent="0.25">
      <c r="A10" s="42" t="s">
        <v>179</v>
      </c>
      <c r="B10" s="15"/>
      <c r="C10" s="15"/>
      <c r="D10" s="15"/>
    </row>
    <row r="11" spans="1:4" x14ac:dyDescent="0.25">
      <c r="A11" s="13" t="s">
        <v>130</v>
      </c>
      <c r="B11" s="79"/>
      <c r="C11" s="79"/>
      <c r="D11" s="80" t="s">
        <v>131</v>
      </c>
    </row>
    <row r="12" spans="1:4" x14ac:dyDescent="0.25">
      <c r="A12" s="13" t="s">
        <v>132</v>
      </c>
      <c r="B12" s="79"/>
      <c r="C12" s="79"/>
      <c r="D12" s="79"/>
    </row>
    <row r="13" spans="1:4" x14ac:dyDescent="0.25">
      <c r="A13" s="13" t="s">
        <v>133</v>
      </c>
      <c r="B13" s="79"/>
      <c r="C13" s="79"/>
      <c r="D13" s="86"/>
    </row>
    <row r="14" spans="1:4" x14ac:dyDescent="0.25">
      <c r="A14" s="13" t="s">
        <v>134</v>
      </c>
      <c r="B14" s="79"/>
      <c r="C14" s="79"/>
      <c r="D14" s="86"/>
    </row>
    <row r="15" spans="1:4" x14ac:dyDescent="0.25">
      <c r="A15" s="15" t="s">
        <v>180</v>
      </c>
      <c r="B15" s="79"/>
      <c r="C15" s="79"/>
      <c r="D15" s="86"/>
    </row>
    <row r="16" spans="1:4" x14ac:dyDescent="0.25">
      <c r="A16" s="41"/>
      <c r="B16" s="79"/>
      <c r="C16" s="79"/>
      <c r="D16" s="79"/>
    </row>
    <row r="17" spans="1:5" x14ac:dyDescent="0.25">
      <c r="A17" s="41"/>
      <c r="B17" s="79"/>
      <c r="C17" s="79"/>
      <c r="D17" s="79"/>
    </row>
    <row r="18" spans="1:5" x14ac:dyDescent="0.25">
      <c r="A18" s="41"/>
      <c r="B18" s="79"/>
      <c r="C18" s="79"/>
      <c r="D18" s="79"/>
    </row>
    <row r="19" spans="1:5" x14ac:dyDescent="0.25">
      <c r="A19" s="41"/>
      <c r="B19" s="79"/>
      <c r="C19" s="79"/>
      <c r="D19" s="79"/>
    </row>
    <row r="20" spans="1:5" x14ac:dyDescent="0.25">
      <c r="A20" s="81" t="s">
        <v>139</v>
      </c>
      <c r="B20" s="79"/>
      <c r="C20" s="79"/>
      <c r="D20" s="79"/>
    </row>
    <row r="21" spans="1:5" x14ac:dyDescent="0.25">
      <c r="A21" s="74" t="s">
        <v>140</v>
      </c>
      <c r="B21" s="99">
        <f>SUM(B11:B20)</f>
        <v>0</v>
      </c>
      <c r="C21" s="99">
        <f>SUM(C11:C20)</f>
        <v>0</v>
      </c>
      <c r="D21" s="99">
        <f>SUM(D11:D20)</f>
        <v>0</v>
      </c>
    </row>
    <row r="22" spans="1:5" x14ac:dyDescent="0.25">
      <c r="A22" s="74" t="s">
        <v>141</v>
      </c>
      <c r="B22" s="99">
        <f>B9+B21</f>
        <v>0</v>
      </c>
      <c r="C22" s="99">
        <f>C9+C21</f>
        <v>0</v>
      </c>
      <c r="D22" s="99">
        <f>D9+D21</f>
        <v>0</v>
      </c>
    </row>
    <row r="23" spans="1:5" x14ac:dyDescent="0.25">
      <c r="A23" s="13" t="s">
        <v>142</v>
      </c>
      <c r="B23" s="10"/>
      <c r="C23" s="10"/>
      <c r="D23" s="10"/>
    </row>
    <row r="24" spans="1:5" x14ac:dyDescent="0.25">
      <c r="A24" s="41"/>
      <c r="B24" s="79"/>
      <c r="C24" s="79"/>
      <c r="D24" s="79"/>
    </row>
    <row r="25" spans="1:5" x14ac:dyDescent="0.25">
      <c r="A25" s="41"/>
      <c r="B25" s="79"/>
      <c r="C25" s="79"/>
      <c r="D25" s="79"/>
    </row>
    <row r="26" spans="1:5" x14ac:dyDescent="0.25">
      <c r="A26" s="41"/>
      <c r="B26" s="79"/>
      <c r="C26" s="79"/>
      <c r="D26" s="79"/>
    </row>
    <row r="27" spans="1:5" x14ac:dyDescent="0.25">
      <c r="A27" s="41"/>
      <c r="B27" s="79"/>
      <c r="C27" s="79"/>
      <c r="D27" s="79"/>
    </row>
    <row r="28" spans="1:5" x14ac:dyDescent="0.25">
      <c r="A28" s="41"/>
      <c r="B28" s="79"/>
      <c r="C28" s="79"/>
      <c r="D28" s="79"/>
    </row>
    <row r="29" spans="1:5" x14ac:dyDescent="0.25">
      <c r="A29" s="13" t="str">
        <f>CONCATENATE("Cash Forward (",D1," column)")</f>
        <v>Cash Forward (2025 column)</v>
      </c>
      <c r="B29" s="79"/>
      <c r="C29" s="79"/>
      <c r="D29" s="79"/>
    </row>
    <row r="30" spans="1:5" x14ac:dyDescent="0.25">
      <c r="A30" s="74" t="s">
        <v>143</v>
      </c>
      <c r="B30" s="99">
        <f>SUM(B24:B29)</f>
        <v>0</v>
      </c>
      <c r="C30" s="99">
        <f>SUM(C24:C29)</f>
        <v>0</v>
      </c>
      <c r="D30" s="99">
        <f>SUM(D24:D29)</f>
        <v>0</v>
      </c>
    </row>
    <row r="31" spans="1:5" x14ac:dyDescent="0.25">
      <c r="A31" s="13" t="s">
        <v>181</v>
      </c>
      <c r="B31" s="98">
        <f>B22-B30</f>
        <v>0</v>
      </c>
      <c r="C31" s="98">
        <f>C22-C30</f>
        <v>0</v>
      </c>
      <c r="D31" s="80" t="s">
        <v>131</v>
      </c>
    </row>
    <row r="32" spans="1:5" x14ac:dyDescent="0.25">
      <c r="A32" s="1"/>
      <c r="B32" s="1"/>
      <c r="C32" s="243" t="s">
        <v>145</v>
      </c>
      <c r="D32" s="79"/>
      <c r="E32" s="103" t="str">
        <f>IF(D30/0.95-D30&lt;D32,"Exceeds 5%","")</f>
        <v/>
      </c>
    </row>
    <row r="33" spans="1:4" x14ac:dyDescent="0.25">
      <c r="A33" s="1"/>
      <c r="B33" s="1"/>
      <c r="C33" s="243" t="s">
        <v>146</v>
      </c>
      <c r="D33" s="37">
        <f>D30+D32</f>
        <v>0</v>
      </c>
    </row>
    <row r="34" spans="1:4" x14ac:dyDescent="0.25">
      <c r="A34" s="1"/>
      <c r="B34" s="1"/>
      <c r="C34" s="243" t="s">
        <v>147</v>
      </c>
      <c r="D34" s="98">
        <f>IF(D33-D22&gt;0,D33-D22,0)</f>
        <v>0</v>
      </c>
    </row>
    <row r="35" spans="1:4" x14ac:dyDescent="0.25">
      <c r="A35" s="276" t="s">
        <v>148</v>
      </c>
      <c r="B35" s="277"/>
      <c r="C35" s="94"/>
      <c r="D35" s="37">
        <f>ROUND(IF(C35&gt;0,(D34*C35),0),0)</f>
        <v>0</v>
      </c>
    </row>
    <row r="36" spans="1:4" x14ac:dyDescent="0.25">
      <c r="A36" s="1"/>
      <c r="B36" s="1"/>
      <c r="C36" s="243" t="str">
        <f>CONCATENATE("Amount of ",'Sheet 1'!$F$1-1," Ad Valorem Tax")</f>
        <v>Amount of 2024 Ad Valorem Tax</v>
      </c>
      <c r="D36" s="98">
        <f>D34+D35</f>
        <v>0</v>
      </c>
    </row>
    <row r="37" spans="1:4" x14ac:dyDescent="0.25">
      <c r="A37" s="1"/>
      <c r="B37" s="1"/>
      <c r="C37" s="243"/>
      <c r="D37" s="243"/>
    </row>
    <row r="38" spans="1:4" x14ac:dyDescent="0.25">
      <c r="A38" s="184" t="s">
        <v>182</v>
      </c>
      <c r="B38" s="45"/>
      <c r="C38" s="185"/>
      <c r="D38" s="195"/>
    </row>
    <row r="39" spans="1:4" x14ac:dyDescent="0.25">
      <c r="A39" s="189"/>
      <c r="B39" s="1"/>
      <c r="C39" s="243"/>
      <c r="D39" s="196"/>
    </row>
    <row r="40" spans="1:4" x14ac:dyDescent="0.25">
      <c r="A40" s="191"/>
      <c r="B40" s="8"/>
      <c r="C40" s="192"/>
      <c r="D40" s="197"/>
    </row>
    <row r="41" spans="1:4" x14ac:dyDescent="0.25">
      <c r="A41" s="1"/>
      <c r="B41" s="1"/>
      <c r="C41" s="240"/>
      <c r="D41" s="43"/>
    </row>
    <row r="42" spans="1:4" x14ac:dyDescent="0.25">
      <c r="A42" s="240" t="s">
        <v>113</v>
      </c>
      <c r="B42" s="161"/>
      <c r="C42" s="240"/>
      <c r="D42" s="43"/>
    </row>
    <row r="43" spans="1:4" x14ac:dyDescent="0.25">
      <c r="A43" s="1"/>
      <c r="B43" s="1"/>
      <c r="C43" s="240"/>
      <c r="D43" s="43"/>
    </row>
    <row r="44" spans="1:4" x14ac:dyDescent="0.25">
      <c r="C44" s="83"/>
      <c r="D44" s="84"/>
    </row>
    <row r="45" spans="1:4" x14ac:dyDescent="0.25">
      <c r="C45" s="83"/>
      <c r="D45" s="84"/>
    </row>
    <row r="46" spans="1:4" x14ac:dyDescent="0.25">
      <c r="C46" s="83"/>
      <c r="D46" s="84"/>
    </row>
    <row r="47" spans="1:4" x14ac:dyDescent="0.25">
      <c r="C47" s="83"/>
      <c r="D47" s="84"/>
    </row>
    <row r="48" spans="1:4" x14ac:dyDescent="0.25">
      <c r="C48" s="83"/>
      <c r="D48" s="84"/>
    </row>
    <row r="49" spans="1:4" x14ac:dyDescent="0.25">
      <c r="C49" s="83"/>
      <c r="D49" s="84"/>
    </row>
    <row r="50" spans="1:4" x14ac:dyDescent="0.25">
      <c r="C50" s="83"/>
      <c r="D50" s="84"/>
    </row>
    <row r="51" spans="1:4" x14ac:dyDescent="0.25">
      <c r="C51" s="83"/>
      <c r="D51" s="84"/>
    </row>
    <row r="52" spans="1:4" x14ac:dyDescent="0.25">
      <c r="A52" s="1"/>
      <c r="B52" s="1"/>
      <c r="C52" s="240"/>
      <c r="D52" s="1">
        <f>input!$E$5</f>
        <v>2025</v>
      </c>
    </row>
    <row r="53" spans="1:4" x14ac:dyDescent="0.25">
      <c r="A53" s="1"/>
      <c r="B53" s="1"/>
      <c r="C53" s="240"/>
      <c r="D53" s="43"/>
    </row>
    <row r="54" spans="1:4" x14ac:dyDescent="0.25">
      <c r="A54" s="1" t="s">
        <v>123</v>
      </c>
      <c r="B54" s="287">
        <f>input!E3</f>
        <v>0</v>
      </c>
      <c r="C54" s="287"/>
      <c r="D54" s="43"/>
    </row>
    <row r="55" spans="1:4" x14ac:dyDescent="0.25">
      <c r="A55" s="1" t="s">
        <v>175</v>
      </c>
      <c r="B55" s="286"/>
      <c r="C55" s="286"/>
      <c r="D55" s="47"/>
    </row>
    <row r="56" spans="1:4" x14ac:dyDescent="0.25">
      <c r="A56" s="1"/>
      <c r="B56" s="75"/>
      <c r="C56" s="75"/>
      <c r="D56" s="47"/>
    </row>
    <row r="57" spans="1:4" x14ac:dyDescent="0.25">
      <c r="A57" s="21" t="s">
        <v>176</v>
      </c>
      <c r="B57" s="75"/>
      <c r="C57" s="75"/>
      <c r="D57" s="47"/>
    </row>
    <row r="58" spans="1:4" x14ac:dyDescent="0.25">
      <c r="A58" s="1"/>
      <c r="B58" s="75"/>
      <c r="C58" s="75"/>
      <c r="D58" s="47"/>
    </row>
    <row r="59" spans="1:4" x14ac:dyDescent="0.25">
      <c r="A59" s="4" t="s">
        <v>177</v>
      </c>
      <c r="B59" s="71" t="s">
        <v>127</v>
      </c>
      <c r="C59" s="244" t="s">
        <v>171</v>
      </c>
      <c r="D59" s="244" t="s">
        <v>172</v>
      </c>
    </row>
    <row r="60" spans="1:4" x14ac:dyDescent="0.25">
      <c r="A60" s="72"/>
      <c r="B60" s="9" t="str">
        <f>B8</f>
        <v>Actual 2023</v>
      </c>
      <c r="C60" s="9" t="str">
        <f>C8</f>
        <v>Estimate 2024</v>
      </c>
      <c r="D60" s="9" t="str">
        <f>D8</f>
        <v>Year 2025</v>
      </c>
    </row>
    <row r="61" spans="1:4" x14ac:dyDescent="0.25">
      <c r="A61" s="13" t="s">
        <v>178</v>
      </c>
      <c r="B61" s="79"/>
      <c r="C61" s="37">
        <f>B83</f>
        <v>0</v>
      </c>
      <c r="D61" s="37">
        <f>C83</f>
        <v>0</v>
      </c>
    </row>
    <row r="62" spans="1:4" x14ac:dyDescent="0.25">
      <c r="A62" s="42" t="s">
        <v>179</v>
      </c>
      <c r="B62" s="15"/>
      <c r="C62" s="15"/>
      <c r="D62" s="15"/>
    </row>
    <row r="63" spans="1:4" x14ac:dyDescent="0.25">
      <c r="A63" s="13" t="s">
        <v>130</v>
      </c>
      <c r="B63" s="79"/>
      <c r="C63" s="79"/>
      <c r="D63" s="80" t="s">
        <v>131</v>
      </c>
    </row>
    <row r="64" spans="1:4" x14ac:dyDescent="0.25">
      <c r="A64" s="13" t="s">
        <v>132</v>
      </c>
      <c r="B64" s="79"/>
      <c r="C64" s="79"/>
      <c r="D64" s="79"/>
    </row>
    <row r="65" spans="1:4" x14ac:dyDescent="0.25">
      <c r="A65" s="13" t="s">
        <v>133</v>
      </c>
      <c r="B65" s="79"/>
      <c r="C65" s="79"/>
      <c r="D65" s="86"/>
    </row>
    <row r="66" spans="1:4" x14ac:dyDescent="0.25">
      <c r="A66" s="13" t="s">
        <v>134</v>
      </c>
      <c r="B66" s="79"/>
      <c r="C66" s="79"/>
      <c r="D66" s="86"/>
    </row>
    <row r="67" spans="1:4" x14ac:dyDescent="0.25">
      <c r="A67" s="15" t="s">
        <v>180</v>
      </c>
      <c r="B67" s="79"/>
      <c r="C67" s="79"/>
      <c r="D67" s="86"/>
    </row>
    <row r="68" spans="1:4" x14ac:dyDescent="0.25">
      <c r="A68" s="41"/>
      <c r="B68" s="79"/>
      <c r="C68" s="79"/>
      <c r="D68" s="79"/>
    </row>
    <row r="69" spans="1:4" x14ac:dyDescent="0.25">
      <c r="A69" s="41"/>
      <c r="B69" s="79"/>
      <c r="C69" s="79"/>
      <c r="D69" s="79"/>
    </row>
    <row r="70" spans="1:4" x14ac:dyDescent="0.25">
      <c r="A70" s="41"/>
      <c r="B70" s="79"/>
      <c r="C70" s="79"/>
      <c r="D70" s="79"/>
    </row>
    <row r="71" spans="1:4" x14ac:dyDescent="0.25">
      <c r="A71" s="41"/>
      <c r="B71" s="79"/>
      <c r="C71" s="79"/>
      <c r="D71" s="79"/>
    </row>
    <row r="72" spans="1:4" x14ac:dyDescent="0.25">
      <c r="A72" s="81" t="s">
        <v>139</v>
      </c>
      <c r="B72" s="79"/>
      <c r="C72" s="79"/>
      <c r="D72" s="79"/>
    </row>
    <row r="73" spans="1:4" x14ac:dyDescent="0.25">
      <c r="A73" s="74" t="s">
        <v>140</v>
      </c>
      <c r="B73" s="99">
        <f>SUM(B63:B72)</f>
        <v>0</v>
      </c>
      <c r="C73" s="99">
        <f>SUM(C63:C72)</f>
        <v>0</v>
      </c>
      <c r="D73" s="99">
        <f>SUM(D63:D72)</f>
        <v>0</v>
      </c>
    </row>
    <row r="74" spans="1:4" x14ac:dyDescent="0.25">
      <c r="A74" s="74" t="s">
        <v>141</v>
      </c>
      <c r="B74" s="99">
        <f>B61+B73</f>
        <v>0</v>
      </c>
      <c r="C74" s="99">
        <f>C61+C73</f>
        <v>0</v>
      </c>
      <c r="D74" s="99">
        <f>D61+D73</f>
        <v>0</v>
      </c>
    </row>
    <row r="75" spans="1:4" x14ac:dyDescent="0.25">
      <c r="A75" s="13" t="s">
        <v>142</v>
      </c>
      <c r="B75" s="10"/>
      <c r="C75" s="10"/>
      <c r="D75" s="10"/>
    </row>
    <row r="76" spans="1:4" x14ac:dyDescent="0.25">
      <c r="A76" s="41"/>
      <c r="B76" s="79"/>
      <c r="C76" s="79"/>
      <c r="D76" s="79"/>
    </row>
    <row r="77" spans="1:4" x14ac:dyDescent="0.25">
      <c r="A77" s="41"/>
      <c r="B77" s="79"/>
      <c r="C77" s="79"/>
      <c r="D77" s="79"/>
    </row>
    <row r="78" spans="1:4" x14ac:dyDescent="0.25">
      <c r="A78" s="41"/>
      <c r="B78" s="79"/>
      <c r="C78" s="79"/>
      <c r="D78" s="79"/>
    </row>
    <row r="79" spans="1:4" x14ac:dyDescent="0.25">
      <c r="A79" s="41"/>
      <c r="B79" s="79"/>
      <c r="C79" s="79"/>
      <c r="D79" s="79"/>
    </row>
    <row r="80" spans="1:4" x14ac:dyDescent="0.25">
      <c r="A80" s="41"/>
      <c r="B80" s="79"/>
      <c r="C80" s="79"/>
      <c r="D80" s="79"/>
    </row>
    <row r="81" spans="1:5" x14ac:dyDescent="0.25">
      <c r="A81" s="13" t="str">
        <f>CONCATENATE("Cash Forward (",D1," column)")</f>
        <v>Cash Forward (2025 column)</v>
      </c>
      <c r="B81" s="79"/>
      <c r="C81" s="79"/>
      <c r="D81" s="79"/>
    </row>
    <row r="82" spans="1:5" x14ac:dyDescent="0.25">
      <c r="A82" s="74" t="s">
        <v>143</v>
      </c>
      <c r="B82" s="99">
        <f>SUM(B76:B81)</f>
        <v>0</v>
      </c>
      <c r="C82" s="99">
        <f>SUM(C76:C81)</f>
        <v>0</v>
      </c>
      <c r="D82" s="99">
        <f>SUM(D76:D81)</f>
        <v>0</v>
      </c>
    </row>
    <row r="83" spans="1:5" x14ac:dyDescent="0.25">
      <c r="A83" s="13" t="s">
        <v>181</v>
      </c>
      <c r="B83" s="98">
        <f>B74-B82</f>
        <v>0</v>
      </c>
      <c r="C83" s="98">
        <f>C74-C82</f>
        <v>0</v>
      </c>
      <c r="D83" s="80" t="s">
        <v>131</v>
      </c>
    </row>
    <row r="84" spans="1:5" x14ac:dyDescent="0.25">
      <c r="A84" s="1"/>
      <c r="B84" s="43"/>
      <c r="C84" s="243" t="s">
        <v>145</v>
      </c>
      <c r="D84" s="79"/>
      <c r="E84" s="103" t="str">
        <f>IF(D82/0.95-D82&lt;D84,"Exceeds 5%","")</f>
        <v/>
      </c>
    </row>
    <row r="85" spans="1:5" x14ac:dyDescent="0.25">
      <c r="A85" s="1"/>
      <c r="B85" s="43"/>
      <c r="C85" s="243" t="s">
        <v>146</v>
      </c>
      <c r="D85" s="37">
        <f>D82+D84</f>
        <v>0</v>
      </c>
    </row>
    <row r="86" spans="1:5" x14ac:dyDescent="0.25">
      <c r="A86" s="1"/>
      <c r="B86" s="1"/>
      <c r="C86" s="243" t="s">
        <v>147</v>
      </c>
      <c r="D86" s="98">
        <f>IF(D85-D74&gt;0,D85-D74,0)</f>
        <v>0</v>
      </c>
    </row>
    <row r="87" spans="1:5" x14ac:dyDescent="0.25">
      <c r="A87" s="276" t="s">
        <v>148</v>
      </c>
      <c r="B87" s="277"/>
      <c r="C87" s="94"/>
      <c r="D87" s="37">
        <f>ROUND(IF(C87&gt;0,(D86*C87),0),0)</f>
        <v>0</v>
      </c>
    </row>
    <row r="88" spans="1:5" x14ac:dyDescent="0.25">
      <c r="A88" s="1"/>
      <c r="B88" s="1"/>
      <c r="C88" s="243" t="str">
        <f>CONCATENATE("Amount of ",'Sheet 1'!$F$1-1," Ad Valorem Tax")</f>
        <v>Amount of 2024 Ad Valorem Tax</v>
      </c>
      <c r="D88" s="98">
        <f>D86+D87</f>
        <v>0</v>
      </c>
    </row>
    <row r="89" spans="1:5" x14ac:dyDescent="0.25">
      <c r="A89" s="1"/>
      <c r="B89" s="1"/>
      <c r="C89" s="243"/>
      <c r="D89" s="243"/>
    </row>
    <row r="90" spans="1:5" x14ac:dyDescent="0.25">
      <c r="A90" s="184" t="s">
        <v>182</v>
      </c>
      <c r="B90" s="45"/>
      <c r="C90" s="185"/>
      <c r="D90" s="195"/>
    </row>
    <row r="91" spans="1:5" x14ac:dyDescent="0.25">
      <c r="A91" s="189"/>
      <c r="B91" s="1"/>
      <c r="C91" s="243"/>
      <c r="D91" s="196"/>
    </row>
    <row r="92" spans="1:5" x14ac:dyDescent="0.25">
      <c r="A92" s="191"/>
      <c r="B92" s="8"/>
      <c r="C92" s="192"/>
      <c r="D92" s="197"/>
    </row>
    <row r="93" spans="1:5" x14ac:dyDescent="0.25">
      <c r="A93" s="1"/>
      <c r="B93" s="1"/>
      <c r="C93" s="240"/>
      <c r="D93" s="43"/>
    </row>
    <row r="94" spans="1:5" x14ac:dyDescent="0.25">
      <c r="A94" s="243" t="s">
        <v>113</v>
      </c>
      <c r="B94" s="158"/>
      <c r="C94" s="1"/>
      <c r="D94" s="1"/>
    </row>
  </sheetData>
  <sheetProtection sheet="1" objects="1" scenarios="1"/>
  <mergeCells count="6">
    <mergeCell ref="B2:C2"/>
    <mergeCell ref="A87:B87"/>
    <mergeCell ref="A35:B35"/>
    <mergeCell ref="B3:C3"/>
    <mergeCell ref="B55:C55"/>
    <mergeCell ref="B54:C54"/>
  </mergeCells>
  <phoneticPr fontId="4" type="noConversion"/>
  <pageMargins left="0.75" right="0.75" top="1" bottom="1" header="0.5" footer="0.5"/>
  <pageSetup scale="85" fitToHeight="2" orientation="portrait" blackAndWhite="1" r:id="rId1"/>
  <headerFooter alignWithMargins="0">
    <oddHeader>&amp;RState of Kansas
County Special District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  <pageSetUpPr fitToPage="1"/>
  </sheetPr>
  <dimension ref="A1:D86"/>
  <sheetViews>
    <sheetView zoomScaleNormal="100" workbookViewId="0"/>
  </sheetViews>
  <sheetFormatPr defaultRowHeight="15.75" x14ac:dyDescent="0.25"/>
  <cols>
    <col min="1" max="1" width="39.28515625" style="17" customWidth="1"/>
    <col min="2" max="4" width="20.28515625" style="17" customWidth="1"/>
    <col min="5" max="16384" width="9.140625" style="17"/>
  </cols>
  <sheetData>
    <row r="1" spans="1:4" x14ac:dyDescent="0.25">
      <c r="A1" s="67" t="s">
        <v>183</v>
      </c>
      <c r="B1" s="288">
        <f>input!E3</f>
        <v>0</v>
      </c>
      <c r="C1" s="288"/>
      <c r="D1" s="1">
        <f>input!$E$5</f>
        <v>2025</v>
      </c>
    </row>
    <row r="2" spans="1:4" x14ac:dyDescent="0.25">
      <c r="A2" s="239" t="s">
        <v>124</v>
      </c>
      <c r="B2" s="289"/>
      <c r="C2" s="289"/>
      <c r="D2" s="68"/>
    </row>
    <row r="3" spans="1:4" x14ac:dyDescent="0.25">
      <c r="A3" s="66"/>
      <c r="B3" s="67"/>
      <c r="C3" s="68"/>
      <c r="D3" s="68"/>
    </row>
    <row r="4" spans="1:4" x14ac:dyDescent="0.25">
      <c r="A4" s="67"/>
      <c r="B4" s="288"/>
      <c r="C4" s="288"/>
      <c r="D4" s="68"/>
    </row>
    <row r="5" spans="1:4" x14ac:dyDescent="0.25">
      <c r="A5" s="1"/>
      <c r="B5" s="1"/>
      <c r="C5" s="1"/>
      <c r="D5" s="243"/>
    </row>
    <row r="6" spans="1:4" x14ac:dyDescent="0.25">
      <c r="A6" s="21" t="s">
        <v>184</v>
      </c>
      <c r="B6" s="69"/>
      <c r="C6" s="69"/>
      <c r="D6" s="70"/>
    </row>
    <row r="7" spans="1:4" x14ac:dyDescent="0.25">
      <c r="A7" s="4" t="s">
        <v>177</v>
      </c>
      <c r="B7" s="71" t="s">
        <v>127</v>
      </c>
      <c r="C7" s="244" t="s">
        <v>171</v>
      </c>
      <c r="D7" s="244" t="s">
        <v>172</v>
      </c>
    </row>
    <row r="8" spans="1:4" x14ac:dyDescent="0.25">
      <c r="A8" s="72"/>
      <c r="B8" s="24" t="str">
        <f>CONCATENATE("Actual ",'Sheet 1'!$F$1-2,"")</f>
        <v>Actual 2023</v>
      </c>
      <c r="C8" s="24" t="str">
        <f>CONCATENATE("Estimate ",'Sheet 1'!$F$1-1,"")</f>
        <v>Estimate 2024</v>
      </c>
      <c r="D8" s="24" t="str">
        <f>CONCATENATE("Year ",'Sheet 1'!$F$1,"")</f>
        <v>Year 2025</v>
      </c>
    </row>
    <row r="9" spans="1:4" x14ac:dyDescent="0.25">
      <c r="A9" s="13" t="s">
        <v>178</v>
      </c>
      <c r="B9" s="27"/>
      <c r="C9" s="15">
        <f>B33</f>
        <v>0</v>
      </c>
      <c r="D9" s="15">
        <f>C33</f>
        <v>0</v>
      </c>
    </row>
    <row r="10" spans="1:4" x14ac:dyDescent="0.25">
      <c r="A10" s="13" t="s">
        <v>179</v>
      </c>
      <c r="B10" s="15"/>
      <c r="C10" s="15"/>
      <c r="D10" s="15"/>
    </row>
    <row r="11" spans="1:4" x14ac:dyDescent="0.25">
      <c r="A11" s="85"/>
      <c r="B11" s="59"/>
      <c r="C11" s="59"/>
      <c r="D11" s="59"/>
    </row>
    <row r="12" spans="1:4" x14ac:dyDescent="0.25">
      <c r="A12" s="41"/>
      <c r="B12" s="27"/>
      <c r="C12" s="27"/>
      <c r="D12" s="27"/>
    </row>
    <row r="13" spans="1:4" x14ac:dyDescent="0.25">
      <c r="A13" s="41"/>
      <c r="B13" s="27"/>
      <c r="C13" s="27"/>
      <c r="D13" s="27"/>
    </row>
    <row r="14" spans="1:4" x14ac:dyDescent="0.25">
      <c r="A14" s="12"/>
      <c r="B14" s="11"/>
      <c r="C14" s="11"/>
      <c r="D14" s="11"/>
    </row>
    <row r="15" spans="1:4" x14ac:dyDescent="0.25">
      <c r="A15" s="41"/>
      <c r="B15" s="27"/>
      <c r="C15" s="27"/>
      <c r="D15" s="27"/>
    </row>
    <row r="16" spans="1:4" x14ac:dyDescent="0.25">
      <c r="A16" s="41"/>
      <c r="B16" s="27"/>
      <c r="C16" s="27"/>
      <c r="D16" s="27"/>
    </row>
    <row r="17" spans="1:4" x14ac:dyDescent="0.25">
      <c r="A17" s="41"/>
      <c r="B17" s="27"/>
      <c r="C17" s="27"/>
      <c r="D17" s="27"/>
    </row>
    <row r="18" spans="1:4" x14ac:dyDescent="0.25">
      <c r="A18" s="73" t="s">
        <v>139</v>
      </c>
      <c r="B18" s="27"/>
      <c r="C18" s="27"/>
      <c r="D18" s="27"/>
    </row>
    <row r="19" spans="1:4" x14ac:dyDescent="0.25">
      <c r="A19" s="74" t="s">
        <v>140</v>
      </c>
      <c r="B19" s="35">
        <f>SUM(B12:B18)</f>
        <v>0</v>
      </c>
      <c r="C19" s="35">
        <f>SUM(C12:C18)</f>
        <v>0</v>
      </c>
      <c r="D19" s="35">
        <f>SUM(D12:D18)</f>
        <v>0</v>
      </c>
    </row>
    <row r="20" spans="1:4" x14ac:dyDescent="0.25">
      <c r="A20" s="74" t="s">
        <v>141</v>
      </c>
      <c r="B20" s="35">
        <f>B9+B19</f>
        <v>0</v>
      </c>
      <c r="C20" s="35">
        <f>C9+C19</f>
        <v>0</v>
      </c>
      <c r="D20" s="35">
        <f>D9+D19</f>
        <v>0</v>
      </c>
    </row>
    <row r="21" spans="1:4" x14ac:dyDescent="0.25">
      <c r="A21" s="13" t="s">
        <v>142</v>
      </c>
      <c r="B21" s="15"/>
      <c r="C21" s="15"/>
      <c r="D21" s="15"/>
    </row>
    <row r="22" spans="1:4" x14ac:dyDescent="0.25">
      <c r="A22" s="41" t="s">
        <v>185</v>
      </c>
      <c r="B22" s="27"/>
      <c r="C22" s="27"/>
      <c r="D22" s="27"/>
    </row>
    <row r="23" spans="1:4" x14ac:dyDescent="0.25">
      <c r="A23" s="41" t="s">
        <v>186</v>
      </c>
      <c r="B23" s="27"/>
      <c r="C23" s="27"/>
      <c r="D23" s="27"/>
    </row>
    <row r="24" spans="1:4" x14ac:dyDescent="0.25">
      <c r="A24" s="41"/>
      <c r="B24" s="11"/>
      <c r="C24" s="11"/>
      <c r="D24" s="11"/>
    </row>
    <row r="25" spans="1:4" x14ac:dyDescent="0.25">
      <c r="A25" s="41"/>
      <c r="B25" s="11"/>
      <c r="C25" s="11"/>
      <c r="D25" s="11"/>
    </row>
    <row r="26" spans="1:4" x14ac:dyDescent="0.25">
      <c r="A26" s="41"/>
      <c r="B26" s="27"/>
      <c r="C26" s="27"/>
      <c r="D26" s="27"/>
    </row>
    <row r="27" spans="1:4" x14ac:dyDescent="0.25">
      <c r="A27" s="41"/>
      <c r="B27" s="27"/>
      <c r="C27" s="27"/>
      <c r="D27" s="27"/>
    </row>
    <row r="28" spans="1:4" x14ac:dyDescent="0.25">
      <c r="A28" s="41"/>
      <c r="B28" s="27"/>
      <c r="C28" s="27"/>
      <c r="D28" s="27"/>
    </row>
    <row r="29" spans="1:4" x14ac:dyDescent="0.25">
      <c r="A29" s="41"/>
      <c r="B29" s="27"/>
      <c r="C29" s="27"/>
      <c r="D29" s="27"/>
    </row>
    <row r="30" spans="1:4" x14ac:dyDescent="0.25">
      <c r="A30" s="41"/>
      <c r="B30" s="27"/>
      <c r="C30" s="27"/>
      <c r="D30" s="27"/>
    </row>
    <row r="31" spans="1:4" x14ac:dyDescent="0.25">
      <c r="A31" s="13" t="str">
        <f>CONCATENATE("Cash Reserve (",D1," column)")</f>
        <v>Cash Reserve (2025 column)</v>
      </c>
      <c r="B31" s="27"/>
      <c r="C31" s="27"/>
      <c r="D31" s="27"/>
    </row>
    <row r="32" spans="1:4" x14ac:dyDescent="0.25">
      <c r="A32" s="74" t="s">
        <v>143</v>
      </c>
      <c r="B32" s="35">
        <f>SUM(B22:B31)</f>
        <v>0</v>
      </c>
      <c r="C32" s="35">
        <f>SUM(C22:C31)</f>
        <v>0</v>
      </c>
      <c r="D32" s="35">
        <f>SUM(D22:D31)</f>
        <v>0</v>
      </c>
    </row>
    <row r="33" spans="1:4" x14ac:dyDescent="0.25">
      <c r="A33" s="13" t="s">
        <v>181</v>
      </c>
      <c r="B33" s="15">
        <f>B20-B32</f>
        <v>0</v>
      </c>
      <c r="C33" s="15">
        <f>C20-C32</f>
        <v>0</v>
      </c>
      <c r="D33" s="15">
        <f>D20-D32</f>
        <v>0</v>
      </c>
    </row>
    <row r="34" spans="1:4" x14ac:dyDescent="0.25">
      <c r="A34" s="87"/>
      <c r="B34" s="87"/>
      <c r="C34" s="87"/>
      <c r="D34" s="87"/>
    </row>
    <row r="35" spans="1:4" x14ac:dyDescent="0.25">
      <c r="A35" s="205" t="s">
        <v>182</v>
      </c>
      <c r="B35" s="198"/>
      <c r="C35" s="198"/>
      <c r="D35" s="199"/>
    </row>
    <row r="36" spans="1:4" x14ac:dyDescent="0.25">
      <c r="A36" s="200"/>
      <c r="B36" s="87"/>
      <c r="C36" s="87"/>
      <c r="D36" s="201"/>
    </row>
    <row r="37" spans="1:4" x14ac:dyDescent="0.25">
      <c r="A37" s="202"/>
      <c r="B37" s="203"/>
      <c r="C37" s="203"/>
      <c r="D37" s="204"/>
    </row>
    <row r="38" spans="1:4" x14ac:dyDescent="0.25">
      <c r="A38" s="87"/>
      <c r="B38" s="87"/>
      <c r="C38" s="87"/>
      <c r="D38" s="87"/>
    </row>
    <row r="39" spans="1:4" x14ac:dyDescent="0.25">
      <c r="A39" s="89" t="s">
        <v>113</v>
      </c>
      <c r="B39" s="162"/>
      <c r="C39" s="87"/>
      <c r="D39" s="87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 s="4"/>
      <c r="B48" s="36"/>
      <c r="C48" s="36"/>
      <c r="D48" s="1"/>
    </row>
    <row r="49" spans="1:4" x14ac:dyDescent="0.25">
      <c r="A49" s="67" t="s">
        <v>183</v>
      </c>
      <c r="B49" s="288">
        <f>input!E3</f>
        <v>0</v>
      </c>
      <c r="C49" s="288"/>
      <c r="D49" s="1">
        <f>input!$E$5</f>
        <v>2025</v>
      </c>
    </row>
    <row r="50" spans="1:4" x14ac:dyDescent="0.25">
      <c r="A50" s="239" t="s">
        <v>124</v>
      </c>
      <c r="B50" s="289"/>
      <c r="C50" s="289"/>
      <c r="D50" s="36"/>
    </row>
    <row r="51" spans="1:4" x14ac:dyDescent="0.25">
      <c r="A51" s="1"/>
      <c r="B51" s="75"/>
      <c r="C51" s="75"/>
      <c r="D51" s="36"/>
    </row>
    <row r="52" spans="1:4" x14ac:dyDescent="0.25">
      <c r="A52" s="21" t="s">
        <v>184</v>
      </c>
      <c r="B52" s="75"/>
      <c r="C52" s="75"/>
      <c r="D52" s="36"/>
    </row>
    <row r="53" spans="1:4" x14ac:dyDescent="0.25">
      <c r="A53" s="88"/>
      <c r="B53" s="290"/>
      <c r="C53" s="290"/>
      <c r="D53" s="44"/>
    </row>
    <row r="54" spans="1:4" x14ac:dyDescent="0.25">
      <c r="A54" s="4" t="s">
        <v>177</v>
      </c>
      <c r="B54" s="71" t="s">
        <v>127</v>
      </c>
      <c r="C54" s="244" t="s">
        <v>171</v>
      </c>
      <c r="D54" s="244" t="s">
        <v>172</v>
      </c>
    </row>
    <row r="55" spans="1:4" x14ac:dyDescent="0.25">
      <c r="A55" s="72"/>
      <c r="B55" s="24" t="str">
        <f>CONCATENATE("Actual ",'Sheet 1'!$F$1-2,"")</f>
        <v>Actual 2023</v>
      </c>
      <c r="C55" s="24" t="str">
        <f>CONCATENATE("Estimate ",'Sheet 1'!$F$1-1,"")</f>
        <v>Estimate 2024</v>
      </c>
      <c r="D55" s="24" t="str">
        <f>CONCATENATE("Year ",'Sheet 1'!$F$1,"")</f>
        <v>Year 2025</v>
      </c>
    </row>
    <row r="56" spans="1:4" x14ac:dyDescent="0.25">
      <c r="A56" s="13" t="s">
        <v>178</v>
      </c>
      <c r="B56" s="27"/>
      <c r="C56" s="15">
        <f>B80</f>
        <v>0</v>
      </c>
      <c r="D56" s="15">
        <f>C80</f>
        <v>0</v>
      </c>
    </row>
    <row r="57" spans="1:4" x14ac:dyDescent="0.25">
      <c r="A57" s="13" t="s">
        <v>179</v>
      </c>
      <c r="B57" s="15"/>
      <c r="C57" s="15"/>
      <c r="D57" s="15"/>
    </row>
    <row r="58" spans="1:4" x14ac:dyDescent="0.25">
      <c r="A58" s="41"/>
      <c r="B58" s="27"/>
      <c r="C58" s="27"/>
      <c r="D58" s="27"/>
    </row>
    <row r="59" spans="1:4" x14ac:dyDescent="0.25">
      <c r="A59" s="41"/>
      <c r="B59" s="27"/>
      <c r="C59" s="27"/>
      <c r="D59" s="27"/>
    </row>
    <row r="60" spans="1:4" x14ac:dyDescent="0.25">
      <c r="A60" s="41"/>
      <c r="B60" s="27"/>
      <c r="C60" s="27"/>
      <c r="D60" s="27"/>
    </row>
    <row r="61" spans="1:4" x14ac:dyDescent="0.25">
      <c r="A61" s="12"/>
      <c r="B61" s="11"/>
      <c r="C61" s="11"/>
      <c r="D61" s="11"/>
    </row>
    <row r="62" spans="1:4" x14ac:dyDescent="0.25">
      <c r="A62" s="41"/>
      <c r="B62" s="27"/>
      <c r="C62" s="27"/>
      <c r="D62" s="27"/>
    </row>
    <row r="63" spans="1:4" x14ac:dyDescent="0.25">
      <c r="A63" s="41"/>
      <c r="B63" s="27"/>
      <c r="C63" s="27"/>
      <c r="D63" s="27"/>
    </row>
    <row r="64" spans="1:4" x14ac:dyDescent="0.25">
      <c r="A64" s="41"/>
      <c r="B64" s="27"/>
      <c r="C64" s="27"/>
      <c r="D64" s="27"/>
    </row>
    <row r="65" spans="1:4" x14ac:dyDescent="0.25">
      <c r="A65" s="73" t="s">
        <v>139</v>
      </c>
      <c r="B65" s="27"/>
      <c r="C65" s="27"/>
      <c r="D65" s="27"/>
    </row>
    <row r="66" spans="1:4" x14ac:dyDescent="0.25">
      <c r="A66" s="74" t="s">
        <v>140</v>
      </c>
      <c r="B66" s="35">
        <f>SUM(B58:B65)</f>
        <v>0</v>
      </c>
      <c r="C66" s="35">
        <f>SUM(C58:C65)</f>
        <v>0</v>
      </c>
      <c r="D66" s="35">
        <f>SUM(D58:D65)</f>
        <v>0</v>
      </c>
    </row>
    <row r="67" spans="1:4" x14ac:dyDescent="0.25">
      <c r="A67" s="74" t="s">
        <v>141</v>
      </c>
      <c r="B67" s="35">
        <f>B56+B66</f>
        <v>0</v>
      </c>
      <c r="C67" s="35">
        <f>C56+C66</f>
        <v>0</v>
      </c>
      <c r="D67" s="35">
        <f>D56+D66</f>
        <v>0</v>
      </c>
    </row>
    <row r="68" spans="1:4" x14ac:dyDescent="0.25">
      <c r="A68" s="13" t="s">
        <v>142</v>
      </c>
      <c r="B68" s="15"/>
      <c r="C68" s="15"/>
      <c r="D68" s="15"/>
    </row>
    <row r="69" spans="1:4" x14ac:dyDescent="0.25">
      <c r="A69" s="41" t="s">
        <v>185</v>
      </c>
      <c r="B69" s="27"/>
      <c r="C69" s="27"/>
      <c r="D69" s="27"/>
    </row>
    <row r="70" spans="1:4" x14ac:dyDescent="0.25">
      <c r="A70" s="41" t="s">
        <v>186</v>
      </c>
      <c r="B70" s="27"/>
      <c r="C70" s="27"/>
      <c r="D70" s="27"/>
    </row>
    <row r="71" spans="1:4" x14ac:dyDescent="0.25">
      <c r="A71" s="41"/>
      <c r="B71" s="27"/>
      <c r="C71" s="27"/>
      <c r="D71" s="27"/>
    </row>
    <row r="72" spans="1:4" x14ac:dyDescent="0.25">
      <c r="A72" s="41"/>
      <c r="B72" s="27"/>
      <c r="C72" s="27"/>
      <c r="D72" s="27"/>
    </row>
    <row r="73" spans="1:4" x14ac:dyDescent="0.25">
      <c r="A73" s="41"/>
      <c r="B73" s="27"/>
      <c r="C73" s="27"/>
      <c r="D73" s="27"/>
    </row>
    <row r="74" spans="1:4" x14ac:dyDescent="0.25">
      <c r="A74" s="41"/>
      <c r="B74" s="11"/>
      <c r="C74" s="11"/>
      <c r="D74" s="11"/>
    </row>
    <row r="75" spans="1:4" x14ac:dyDescent="0.25">
      <c r="A75" s="41"/>
      <c r="B75" s="27"/>
      <c r="C75" s="11"/>
      <c r="D75" s="11"/>
    </row>
    <row r="76" spans="1:4" x14ac:dyDescent="0.25">
      <c r="A76" s="41"/>
      <c r="B76" s="27"/>
      <c r="C76" s="11"/>
      <c r="D76" s="11"/>
    </row>
    <row r="77" spans="1:4" x14ac:dyDescent="0.25">
      <c r="A77" s="41"/>
      <c r="B77" s="27"/>
      <c r="C77" s="11"/>
      <c r="D77" s="11"/>
    </row>
    <row r="78" spans="1:4" x14ac:dyDescent="0.25">
      <c r="A78" s="13" t="str">
        <f>CONCATENATE("Cash Reserve (",D1," column)")</f>
        <v>Cash Reserve (2025 column)</v>
      </c>
      <c r="B78" s="27"/>
      <c r="C78" s="27"/>
      <c r="D78" s="27"/>
    </row>
    <row r="79" spans="1:4" x14ac:dyDescent="0.25">
      <c r="A79" s="74" t="s">
        <v>143</v>
      </c>
      <c r="B79" s="35">
        <f>SUM(B69:B78)</f>
        <v>0</v>
      </c>
      <c r="C79" s="35">
        <f>SUM(C69:C78)</f>
        <v>0</v>
      </c>
      <c r="D79" s="35">
        <f>SUM(D69:D78)</f>
        <v>0</v>
      </c>
    </row>
    <row r="80" spans="1:4" x14ac:dyDescent="0.25">
      <c r="A80" s="13" t="s">
        <v>181</v>
      </c>
      <c r="B80" s="15">
        <f>B67-B79</f>
        <v>0</v>
      </c>
      <c r="C80" s="15">
        <f>C67-C79</f>
        <v>0</v>
      </c>
      <c r="D80" s="15">
        <f>D67-D79</f>
        <v>0</v>
      </c>
    </row>
    <row r="81" spans="1:4" x14ac:dyDescent="0.25">
      <c r="A81" s="1"/>
      <c r="B81" s="1"/>
      <c r="C81" s="1"/>
      <c r="D81" s="1"/>
    </row>
    <row r="82" spans="1:4" x14ac:dyDescent="0.25">
      <c r="A82" s="184" t="s">
        <v>182</v>
      </c>
      <c r="B82" s="45"/>
      <c r="C82" s="45"/>
      <c r="D82" s="112"/>
    </row>
    <row r="83" spans="1:4" x14ac:dyDescent="0.25">
      <c r="A83" s="189"/>
      <c r="B83" s="1"/>
      <c r="C83" s="1"/>
      <c r="D83" s="22"/>
    </row>
    <row r="84" spans="1:4" x14ac:dyDescent="0.25">
      <c r="A84" s="191"/>
      <c r="B84" s="8"/>
      <c r="C84" s="8"/>
      <c r="D84" s="51"/>
    </row>
    <row r="85" spans="1:4" x14ac:dyDescent="0.25">
      <c r="A85" s="1"/>
      <c r="B85" s="1"/>
      <c r="C85" s="1"/>
      <c r="D85" s="1"/>
    </row>
    <row r="86" spans="1:4" x14ac:dyDescent="0.25">
      <c r="A86" s="243" t="s">
        <v>113</v>
      </c>
      <c r="B86" s="158"/>
      <c r="C86" s="1"/>
      <c r="D86" s="1"/>
    </row>
  </sheetData>
  <sheetProtection sheet="1" objects="1" scenarios="1"/>
  <mergeCells count="6">
    <mergeCell ref="B1:C1"/>
    <mergeCell ref="B49:C49"/>
    <mergeCell ref="B50:C50"/>
    <mergeCell ref="B2:C2"/>
    <mergeCell ref="B53:C53"/>
    <mergeCell ref="B4:C4"/>
  </mergeCells>
  <phoneticPr fontId="4" type="noConversion"/>
  <pageMargins left="0.75" right="0.75" top="1" bottom="1" header="0.5" footer="0.5"/>
  <pageSetup scale="91" fitToHeight="2" orientation="portrait" blackAndWhite="1" r:id="rId1"/>
  <headerFooter alignWithMargins="0">
    <oddHeader>&amp;RState of Kansas
County Special District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  <pageSetUpPr fitToPage="1"/>
  </sheetPr>
  <dimension ref="A1:L45"/>
  <sheetViews>
    <sheetView workbookViewId="0">
      <selection activeCell="N29" sqref="N29"/>
    </sheetView>
  </sheetViews>
  <sheetFormatPr defaultRowHeight="15.75" x14ac:dyDescent="0.2"/>
  <cols>
    <col min="1" max="1" width="14.85546875" style="117" customWidth="1"/>
    <col min="2" max="2" width="9.5703125" style="117" customWidth="1"/>
    <col min="3" max="3" width="14.85546875" style="117" customWidth="1"/>
    <col min="4" max="4" width="9.5703125" style="117" customWidth="1"/>
    <col min="5" max="5" width="14.85546875" style="117" customWidth="1"/>
    <col min="6" max="6" width="9.5703125" style="117" customWidth="1"/>
    <col min="7" max="7" width="14.85546875" style="117" customWidth="1"/>
    <col min="8" max="8" width="9.5703125" style="117" customWidth="1"/>
    <col min="9" max="9" width="14.85546875" style="117" customWidth="1"/>
    <col min="10" max="16384" width="9.140625" style="117"/>
  </cols>
  <sheetData>
    <row r="1" spans="1:11" x14ac:dyDescent="0.2">
      <c r="A1" s="114">
        <f>input!E3</f>
        <v>0</v>
      </c>
      <c r="B1" s="241"/>
      <c r="C1" s="115"/>
      <c r="D1" s="115"/>
      <c r="E1" s="115"/>
      <c r="F1" s="116" t="s">
        <v>187</v>
      </c>
      <c r="G1" s="115"/>
      <c r="H1" s="115"/>
      <c r="I1" s="115"/>
      <c r="J1" s="115"/>
      <c r="K1" s="115">
        <f>input!E5</f>
        <v>2025</v>
      </c>
    </row>
    <row r="2" spans="1:11" x14ac:dyDescent="0.2">
      <c r="A2" s="115"/>
      <c r="B2" s="115"/>
      <c r="C2" s="115"/>
      <c r="D2" s="115"/>
      <c r="E2" s="115"/>
      <c r="F2" s="118" t="str">
        <f>CONCATENATE("(Only the actual budget year for ",input!E5-2," is reported)")</f>
        <v>(Only the actual budget year for 2023 is reported)</v>
      </c>
      <c r="G2" s="115"/>
      <c r="H2" s="115"/>
      <c r="I2" s="115"/>
      <c r="J2" s="115"/>
      <c r="K2" s="115"/>
    </row>
    <row r="3" spans="1:11" x14ac:dyDescent="0.2">
      <c r="A3" s="115" t="s">
        <v>188</v>
      </c>
      <c r="B3" s="115"/>
      <c r="C3" s="115"/>
      <c r="D3" s="115"/>
      <c r="E3" s="115"/>
      <c r="F3" s="241"/>
      <c r="G3" s="115"/>
      <c r="H3" s="115"/>
      <c r="I3" s="115"/>
      <c r="J3" s="115"/>
      <c r="K3" s="115"/>
    </row>
    <row r="4" spans="1:11" x14ac:dyDescent="0.2">
      <c r="A4" s="115" t="s">
        <v>189</v>
      </c>
      <c r="B4" s="115"/>
      <c r="C4" s="115" t="s">
        <v>190</v>
      </c>
      <c r="D4" s="115"/>
      <c r="E4" s="115" t="s">
        <v>191</v>
      </c>
      <c r="F4" s="241"/>
      <c r="G4" s="115" t="s">
        <v>192</v>
      </c>
      <c r="H4" s="115"/>
      <c r="I4" s="115" t="s">
        <v>193</v>
      </c>
      <c r="J4" s="115"/>
      <c r="K4" s="115"/>
    </row>
    <row r="5" spans="1:11" x14ac:dyDescent="0.2">
      <c r="A5" s="292"/>
      <c r="B5" s="293"/>
      <c r="C5" s="292"/>
      <c r="D5" s="293"/>
      <c r="E5" s="292"/>
      <c r="F5" s="293"/>
      <c r="G5" s="292"/>
      <c r="H5" s="293"/>
      <c r="I5" s="292"/>
      <c r="J5" s="293"/>
      <c r="K5" s="119"/>
    </row>
    <row r="6" spans="1:11" x14ac:dyDescent="0.2">
      <c r="A6" s="120" t="s">
        <v>194</v>
      </c>
      <c r="B6" s="121"/>
      <c r="C6" s="122" t="s">
        <v>194</v>
      </c>
      <c r="D6" s="123"/>
      <c r="E6" s="122" t="s">
        <v>194</v>
      </c>
      <c r="F6" s="124"/>
      <c r="G6" s="122" t="s">
        <v>194</v>
      </c>
      <c r="H6" s="125"/>
      <c r="I6" s="122" t="s">
        <v>194</v>
      </c>
      <c r="J6" s="115"/>
      <c r="K6" s="126" t="s">
        <v>160</v>
      </c>
    </row>
    <row r="7" spans="1:11" x14ac:dyDescent="0.2">
      <c r="A7" s="127" t="s">
        <v>195</v>
      </c>
      <c r="B7" s="128"/>
      <c r="C7" s="129" t="s">
        <v>195</v>
      </c>
      <c r="D7" s="128"/>
      <c r="E7" s="129" t="s">
        <v>195</v>
      </c>
      <c r="F7" s="128"/>
      <c r="G7" s="129" t="s">
        <v>195</v>
      </c>
      <c r="H7" s="128"/>
      <c r="I7" s="129" t="s">
        <v>195</v>
      </c>
      <c r="J7" s="128"/>
      <c r="K7" s="130">
        <f>SUM(B7+D7+F7+H7+J7)</f>
        <v>0</v>
      </c>
    </row>
    <row r="8" spans="1:11" x14ac:dyDescent="0.2">
      <c r="A8" s="131" t="s">
        <v>179</v>
      </c>
      <c r="B8" s="132"/>
      <c r="C8" s="131" t="s">
        <v>179</v>
      </c>
      <c r="D8" s="133"/>
      <c r="E8" s="131" t="s">
        <v>179</v>
      </c>
      <c r="F8" s="241"/>
      <c r="G8" s="131" t="s">
        <v>179</v>
      </c>
      <c r="H8" s="115"/>
      <c r="I8" s="131" t="s">
        <v>179</v>
      </c>
      <c r="J8" s="115"/>
      <c r="K8" s="241"/>
    </row>
    <row r="9" spans="1:11" x14ac:dyDescent="0.2">
      <c r="A9" s="134"/>
      <c r="B9" s="128"/>
      <c r="C9" s="134"/>
      <c r="D9" s="128"/>
      <c r="E9" s="134"/>
      <c r="F9" s="128"/>
      <c r="G9" s="134"/>
      <c r="H9" s="128"/>
      <c r="I9" s="134"/>
      <c r="J9" s="128"/>
      <c r="K9" s="241"/>
    </row>
    <row r="10" spans="1:11" x14ac:dyDescent="0.2">
      <c r="A10" s="134"/>
      <c r="B10" s="128"/>
      <c r="C10" s="134"/>
      <c r="D10" s="128"/>
      <c r="E10" s="134"/>
      <c r="F10" s="128"/>
      <c r="G10" s="134"/>
      <c r="H10" s="128"/>
      <c r="I10" s="134"/>
      <c r="J10" s="128"/>
      <c r="K10" s="241"/>
    </row>
    <row r="11" spans="1:11" x14ac:dyDescent="0.2">
      <c r="A11" s="134"/>
      <c r="B11" s="128"/>
      <c r="C11" s="135"/>
      <c r="D11" s="136"/>
      <c r="E11" s="135"/>
      <c r="F11" s="128"/>
      <c r="G11" s="135"/>
      <c r="H11" s="128"/>
      <c r="I11" s="137"/>
      <c r="J11" s="128"/>
      <c r="K11" s="241"/>
    </row>
    <row r="12" spans="1:11" x14ac:dyDescent="0.2">
      <c r="A12" s="134"/>
      <c r="B12" s="138"/>
      <c r="C12" s="134"/>
      <c r="D12" s="139"/>
      <c r="E12" s="140"/>
      <c r="F12" s="128"/>
      <c r="G12" s="140"/>
      <c r="H12" s="128"/>
      <c r="I12" s="140"/>
      <c r="J12" s="128"/>
      <c r="K12" s="241"/>
    </row>
    <row r="13" spans="1:11" x14ac:dyDescent="0.2">
      <c r="A13" s="141"/>
      <c r="B13" s="142"/>
      <c r="C13" s="143"/>
      <c r="D13" s="139"/>
      <c r="E13" s="143"/>
      <c r="F13" s="128"/>
      <c r="G13" s="143"/>
      <c r="H13" s="128"/>
      <c r="I13" s="137"/>
      <c r="J13" s="128"/>
      <c r="K13" s="241"/>
    </row>
    <row r="14" spans="1:11" x14ac:dyDescent="0.2">
      <c r="A14" s="134"/>
      <c r="B14" s="128"/>
      <c r="C14" s="140"/>
      <c r="D14" s="139"/>
      <c r="E14" s="140"/>
      <c r="F14" s="128"/>
      <c r="G14" s="140"/>
      <c r="H14" s="128"/>
      <c r="I14" s="140"/>
      <c r="J14" s="128"/>
      <c r="K14" s="241"/>
    </row>
    <row r="15" spans="1:11" x14ac:dyDescent="0.2">
      <c r="A15" s="134"/>
      <c r="B15" s="128"/>
      <c r="C15" s="140"/>
      <c r="D15" s="139"/>
      <c r="E15" s="140"/>
      <c r="F15" s="128"/>
      <c r="G15" s="140"/>
      <c r="H15" s="128"/>
      <c r="I15" s="140"/>
      <c r="J15" s="128"/>
      <c r="K15" s="241"/>
    </row>
    <row r="16" spans="1:11" x14ac:dyDescent="0.2">
      <c r="A16" s="134"/>
      <c r="B16" s="142"/>
      <c r="C16" s="134"/>
      <c r="D16" s="139"/>
      <c r="E16" s="134"/>
      <c r="F16" s="128"/>
      <c r="G16" s="140"/>
      <c r="H16" s="128"/>
      <c r="I16" s="134"/>
      <c r="J16" s="128"/>
      <c r="K16" s="241"/>
    </row>
    <row r="17" spans="1:12" x14ac:dyDescent="0.2">
      <c r="A17" s="131" t="s">
        <v>140</v>
      </c>
      <c r="B17" s="130">
        <f>SUM(B9:B16)</f>
        <v>0</v>
      </c>
      <c r="C17" s="131" t="s">
        <v>140</v>
      </c>
      <c r="D17" s="130">
        <f>SUM(D9:D16)</f>
        <v>0</v>
      </c>
      <c r="E17" s="131" t="s">
        <v>140</v>
      </c>
      <c r="F17" s="144">
        <f>SUM(F9:F16)</f>
        <v>0</v>
      </c>
      <c r="G17" s="131" t="s">
        <v>140</v>
      </c>
      <c r="H17" s="130">
        <f>SUM(H9:H16)</f>
        <v>0</v>
      </c>
      <c r="I17" s="131" t="s">
        <v>140</v>
      </c>
      <c r="J17" s="130">
        <f>SUM(J9:J16)</f>
        <v>0</v>
      </c>
      <c r="K17" s="130">
        <f>SUM(B17+D17+F17+H17+J17)</f>
        <v>0</v>
      </c>
    </row>
    <row r="18" spans="1:12" x14ac:dyDescent="0.2">
      <c r="A18" s="131" t="s">
        <v>141</v>
      </c>
      <c r="B18" s="130">
        <f>SUM(B7+B17)</f>
        <v>0</v>
      </c>
      <c r="C18" s="131" t="s">
        <v>141</v>
      </c>
      <c r="D18" s="130">
        <f>SUM(D7+D17)</f>
        <v>0</v>
      </c>
      <c r="E18" s="131" t="s">
        <v>141</v>
      </c>
      <c r="F18" s="130">
        <f>SUM(F7+F17)</f>
        <v>0</v>
      </c>
      <c r="G18" s="131" t="s">
        <v>141</v>
      </c>
      <c r="H18" s="130">
        <f>SUM(H7+H17)</f>
        <v>0</v>
      </c>
      <c r="I18" s="131" t="s">
        <v>141</v>
      </c>
      <c r="J18" s="130">
        <f>SUM(J7+J17)</f>
        <v>0</v>
      </c>
      <c r="K18" s="130">
        <f>SUM(B18+D18+F18+H18+J18)</f>
        <v>0</v>
      </c>
    </row>
    <row r="19" spans="1:12" x14ac:dyDescent="0.2">
      <c r="A19" s="131" t="s">
        <v>142</v>
      </c>
      <c r="B19" s="132"/>
      <c r="C19" s="131" t="s">
        <v>142</v>
      </c>
      <c r="D19" s="133"/>
      <c r="E19" s="131" t="s">
        <v>142</v>
      </c>
      <c r="F19" s="241"/>
      <c r="G19" s="131" t="s">
        <v>142</v>
      </c>
      <c r="H19" s="115"/>
      <c r="I19" s="131" t="s">
        <v>142</v>
      </c>
      <c r="J19" s="115"/>
      <c r="K19" s="241"/>
    </row>
    <row r="20" spans="1:12" x14ac:dyDescent="0.2">
      <c r="A20" s="134"/>
      <c r="B20" s="128"/>
      <c r="C20" s="140"/>
      <c r="D20" s="128"/>
      <c r="E20" s="140"/>
      <c r="F20" s="128"/>
      <c r="G20" s="140"/>
      <c r="H20" s="128"/>
      <c r="I20" s="140"/>
      <c r="J20" s="128"/>
      <c r="K20" s="241"/>
    </row>
    <row r="21" spans="1:12" x14ac:dyDescent="0.2">
      <c r="A21" s="134"/>
      <c r="B21" s="128"/>
      <c r="C21" s="140"/>
      <c r="D21" s="128"/>
      <c r="E21" s="140"/>
      <c r="F21" s="128"/>
      <c r="G21" s="140"/>
      <c r="H21" s="128"/>
      <c r="I21" s="140"/>
      <c r="J21" s="128"/>
      <c r="K21" s="241"/>
    </row>
    <row r="22" spans="1:12" x14ac:dyDescent="0.2">
      <c r="A22" s="134"/>
      <c r="B22" s="128"/>
      <c r="C22" s="143"/>
      <c r="D22" s="128"/>
      <c r="E22" s="143"/>
      <c r="F22" s="128"/>
      <c r="G22" s="143"/>
      <c r="H22" s="128"/>
      <c r="I22" s="137"/>
      <c r="J22" s="128"/>
      <c r="K22" s="241"/>
    </row>
    <row r="23" spans="1:12" x14ac:dyDescent="0.2">
      <c r="A23" s="134"/>
      <c r="B23" s="128"/>
      <c r="C23" s="140"/>
      <c r="D23" s="128"/>
      <c r="E23" s="140"/>
      <c r="F23" s="128"/>
      <c r="G23" s="140"/>
      <c r="H23" s="128"/>
      <c r="I23" s="140"/>
      <c r="J23" s="128"/>
      <c r="K23" s="241"/>
    </row>
    <row r="24" spans="1:12" x14ac:dyDescent="0.2">
      <c r="A24" s="134"/>
      <c r="B24" s="128"/>
      <c r="C24" s="143"/>
      <c r="D24" s="128"/>
      <c r="E24" s="143"/>
      <c r="F24" s="128"/>
      <c r="G24" s="143"/>
      <c r="H24" s="128"/>
      <c r="I24" s="137"/>
      <c r="J24" s="128"/>
      <c r="K24" s="241"/>
    </row>
    <row r="25" spans="1:12" x14ac:dyDescent="0.2">
      <c r="A25" s="134"/>
      <c r="B25" s="128"/>
      <c r="C25" s="140"/>
      <c r="D25" s="128"/>
      <c r="E25" s="140"/>
      <c r="F25" s="128"/>
      <c r="G25" s="140"/>
      <c r="H25" s="128"/>
      <c r="I25" s="140"/>
      <c r="J25" s="128"/>
      <c r="K25" s="241"/>
    </row>
    <row r="26" spans="1:12" x14ac:dyDescent="0.2">
      <c r="A26" s="134"/>
      <c r="B26" s="128"/>
      <c r="C26" s="140"/>
      <c r="D26" s="128"/>
      <c r="E26" s="140"/>
      <c r="F26" s="128"/>
      <c r="G26" s="140"/>
      <c r="H26" s="128"/>
      <c r="I26" s="140"/>
      <c r="J26" s="128"/>
      <c r="K26" s="241"/>
    </row>
    <row r="27" spans="1:12" x14ac:dyDescent="0.2">
      <c r="A27" s="134"/>
      <c r="B27" s="128"/>
      <c r="C27" s="134"/>
      <c r="D27" s="128"/>
      <c r="E27" s="134"/>
      <c r="F27" s="128"/>
      <c r="G27" s="140"/>
      <c r="H27" s="128"/>
      <c r="I27" s="140"/>
      <c r="J27" s="128"/>
      <c r="K27" s="241"/>
    </row>
    <row r="28" spans="1:12" x14ac:dyDescent="0.2">
      <c r="A28" s="131" t="s">
        <v>143</v>
      </c>
      <c r="B28" s="130">
        <f>SUM(B20:B27)</f>
        <v>0</v>
      </c>
      <c r="C28" s="131" t="s">
        <v>143</v>
      </c>
      <c r="D28" s="130">
        <f>SUM(D20:D27)</f>
        <v>0</v>
      </c>
      <c r="E28" s="131" t="s">
        <v>143</v>
      </c>
      <c r="F28" s="144">
        <f>SUM(F20:F27)</f>
        <v>0</v>
      </c>
      <c r="G28" s="131" t="s">
        <v>143</v>
      </c>
      <c r="H28" s="144">
        <f>SUM(H20:H27)</f>
        <v>0</v>
      </c>
      <c r="I28" s="131" t="s">
        <v>143</v>
      </c>
      <c r="J28" s="130">
        <f>SUM(J20:J27)</f>
        <v>0</v>
      </c>
      <c r="K28" s="130">
        <f>SUM(B28+D28+F28+H28+J28)</f>
        <v>0</v>
      </c>
    </row>
    <row r="29" spans="1:12" x14ac:dyDescent="0.2">
      <c r="A29" s="131" t="s">
        <v>196</v>
      </c>
      <c r="B29" s="130">
        <f>SUM(B18-B28)</f>
        <v>0</v>
      </c>
      <c r="C29" s="131" t="s">
        <v>196</v>
      </c>
      <c r="D29" s="130">
        <f>SUM(D18-D28)</f>
        <v>0</v>
      </c>
      <c r="E29" s="131" t="s">
        <v>196</v>
      </c>
      <c r="F29" s="130">
        <f>SUM(F18-F28)</f>
        <v>0</v>
      </c>
      <c r="G29" s="131" t="s">
        <v>196</v>
      </c>
      <c r="H29" s="130">
        <f>SUM(H18-H28)</f>
        <v>0</v>
      </c>
      <c r="I29" s="131" t="s">
        <v>196</v>
      </c>
      <c r="J29" s="130">
        <f>SUM(J18-J28)</f>
        <v>0</v>
      </c>
      <c r="K29" s="145">
        <f>SUM(B29+D29+F29+H29+J29)</f>
        <v>0</v>
      </c>
      <c r="L29" s="117" t="s">
        <v>197</v>
      </c>
    </row>
    <row r="30" spans="1:12" x14ac:dyDescent="0.2">
      <c r="A30" s="131"/>
      <c r="B30" s="146" t="str">
        <f>IF(B29&lt;0,"See Tab B","")</f>
        <v/>
      </c>
      <c r="C30" s="131"/>
      <c r="D30" s="146" t="str">
        <f>IF(D29&lt;0,"See Tab B","")</f>
        <v/>
      </c>
      <c r="E30" s="131"/>
      <c r="F30" s="146" t="str">
        <f>IF(F29&lt;0,"See Tab B","")</f>
        <v/>
      </c>
      <c r="G30" s="115"/>
      <c r="H30" s="146" t="str">
        <f>IF(H29&lt;0,"See Tab B","")</f>
        <v/>
      </c>
      <c r="I30" s="115"/>
      <c r="J30" s="146" t="str">
        <f>IF(J29&lt;0,"See Tab B","")</f>
        <v/>
      </c>
      <c r="K30" s="145">
        <f>SUM(K7+K17-K28)</f>
        <v>0</v>
      </c>
      <c r="L30" s="117" t="s">
        <v>197</v>
      </c>
    </row>
    <row r="31" spans="1:12" x14ac:dyDescent="0.2">
      <c r="A31" s="115"/>
      <c r="B31" s="147"/>
      <c r="C31" s="115"/>
      <c r="D31" s="241"/>
      <c r="E31" s="115"/>
      <c r="F31" s="115"/>
      <c r="G31" s="115"/>
      <c r="H31" s="291" t="s">
        <v>198</v>
      </c>
      <c r="I31" s="291"/>
      <c r="J31" s="291"/>
      <c r="K31" s="291"/>
    </row>
    <row r="32" spans="1:12" x14ac:dyDescent="0.2">
      <c r="A32" s="115"/>
      <c r="B32" s="147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x14ac:dyDescent="0.2">
      <c r="A33" s="206" t="s">
        <v>182</v>
      </c>
      <c r="B33" s="207"/>
      <c r="C33" s="208"/>
      <c r="D33" s="208"/>
      <c r="E33" s="208"/>
      <c r="F33" s="208"/>
      <c r="G33" s="208"/>
      <c r="H33" s="208"/>
      <c r="I33" s="208"/>
      <c r="J33" s="208"/>
      <c r="K33" s="209"/>
    </row>
    <row r="34" spans="1:11" x14ac:dyDescent="0.2">
      <c r="A34" s="210"/>
      <c r="B34" s="147"/>
      <c r="C34" s="115"/>
      <c r="D34" s="115"/>
      <c r="E34" s="115"/>
      <c r="F34" s="115"/>
      <c r="G34" s="115"/>
      <c r="H34" s="115"/>
      <c r="I34" s="115"/>
      <c r="J34" s="115"/>
      <c r="K34" s="211"/>
    </row>
    <row r="35" spans="1:11" x14ac:dyDescent="0.2">
      <c r="A35" s="212"/>
      <c r="B35" s="213"/>
      <c r="C35" s="119"/>
      <c r="D35" s="119"/>
      <c r="E35" s="119"/>
      <c r="F35" s="119"/>
      <c r="G35" s="119"/>
      <c r="H35" s="119"/>
      <c r="I35" s="119"/>
      <c r="J35" s="119"/>
      <c r="K35" s="214"/>
    </row>
    <row r="36" spans="1:11" x14ac:dyDescent="0.2">
      <c r="A36" s="115"/>
      <c r="B36" s="147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x14ac:dyDescent="0.2">
      <c r="A37" s="115"/>
      <c r="B37" s="147"/>
      <c r="C37" s="115"/>
      <c r="D37" s="115"/>
      <c r="E37" s="148" t="s">
        <v>113</v>
      </c>
      <c r="F37" s="163"/>
      <c r="G37" s="115"/>
      <c r="H37" s="115"/>
      <c r="I37" s="115"/>
      <c r="J37" s="115"/>
      <c r="K37" s="115"/>
    </row>
    <row r="38" spans="1:11" x14ac:dyDescent="0.2">
      <c r="B38" s="149"/>
    </row>
    <row r="39" spans="1:11" x14ac:dyDescent="0.2">
      <c r="B39" s="149"/>
    </row>
    <row r="40" spans="1:11" x14ac:dyDescent="0.2">
      <c r="B40" s="149"/>
    </row>
    <row r="41" spans="1:11" x14ac:dyDescent="0.2">
      <c r="B41" s="149"/>
    </row>
    <row r="42" spans="1:11" x14ac:dyDescent="0.2">
      <c r="B42" s="149"/>
    </row>
    <row r="43" spans="1:11" x14ac:dyDescent="0.2">
      <c r="B43" s="149"/>
    </row>
    <row r="44" spans="1:11" x14ac:dyDescent="0.2">
      <c r="B44" s="149"/>
    </row>
    <row r="45" spans="1:11" x14ac:dyDescent="0.2">
      <c r="B45" s="149"/>
    </row>
  </sheetData>
  <sheetProtection sheet="1" objects="1" scenarios="1"/>
  <mergeCells count="6">
    <mergeCell ref="H31:K31"/>
    <mergeCell ref="A5:B5"/>
    <mergeCell ref="C5:D5"/>
    <mergeCell ref="E5:F5"/>
    <mergeCell ref="G5:H5"/>
    <mergeCell ref="I5:J5"/>
  </mergeCells>
  <pageMargins left="0.7" right="0.7" top="0.75" bottom="0.75" header="0.3" footer="0.3"/>
  <pageSetup scale="89" orientation="landscape" blackAndWhite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  <pageSetUpPr fitToPage="1"/>
  </sheetPr>
  <dimension ref="A1:L45"/>
  <sheetViews>
    <sheetView workbookViewId="0">
      <selection activeCell="M16" sqref="M16"/>
    </sheetView>
  </sheetViews>
  <sheetFormatPr defaultRowHeight="15.75" x14ac:dyDescent="0.2"/>
  <cols>
    <col min="1" max="1" width="14.85546875" style="117" customWidth="1"/>
    <col min="2" max="2" width="9.5703125" style="117" customWidth="1"/>
    <col min="3" max="3" width="14.85546875" style="117" customWidth="1"/>
    <col min="4" max="4" width="9.5703125" style="117" customWidth="1"/>
    <col min="5" max="5" width="14.85546875" style="117" customWidth="1"/>
    <col min="6" max="6" width="9.5703125" style="117" customWidth="1"/>
    <col min="7" max="7" width="14.85546875" style="117" customWidth="1"/>
    <col min="8" max="8" width="9.5703125" style="117" customWidth="1"/>
    <col min="9" max="9" width="14.85546875" style="117" customWidth="1"/>
    <col min="10" max="16384" width="9.140625" style="117"/>
  </cols>
  <sheetData>
    <row r="1" spans="1:11" x14ac:dyDescent="0.2">
      <c r="A1" s="114">
        <f>input!E3</f>
        <v>0</v>
      </c>
      <c r="B1" s="241"/>
      <c r="C1" s="115"/>
      <c r="D1" s="115"/>
      <c r="E1" s="115"/>
      <c r="F1" s="116" t="s">
        <v>187</v>
      </c>
      <c r="G1" s="115"/>
      <c r="H1" s="115"/>
      <c r="I1" s="115"/>
      <c r="J1" s="115"/>
      <c r="K1" s="115">
        <f>input!E5</f>
        <v>2025</v>
      </c>
    </row>
    <row r="2" spans="1:11" x14ac:dyDescent="0.2">
      <c r="A2" s="115"/>
      <c r="B2" s="115"/>
      <c r="C2" s="115"/>
      <c r="D2" s="115"/>
      <c r="E2" s="115"/>
      <c r="F2" s="118" t="str">
        <f>CONCATENATE("(Only the actual budget year for ",input!E5-2," is reported)")</f>
        <v>(Only the actual budget year for 2023 is reported)</v>
      </c>
      <c r="G2" s="115"/>
      <c r="H2" s="115"/>
      <c r="I2" s="115"/>
      <c r="J2" s="115"/>
      <c r="K2" s="115"/>
    </row>
    <row r="3" spans="1:11" x14ac:dyDescent="0.2">
      <c r="A3" s="115" t="s">
        <v>188</v>
      </c>
      <c r="B3" s="115"/>
      <c r="C3" s="115"/>
      <c r="D3" s="115"/>
      <c r="E3" s="115"/>
      <c r="F3" s="241"/>
      <c r="G3" s="115"/>
      <c r="H3" s="115"/>
      <c r="I3" s="115"/>
      <c r="J3" s="115"/>
      <c r="K3" s="115"/>
    </row>
    <row r="4" spans="1:11" x14ac:dyDescent="0.2">
      <c r="A4" s="115" t="s">
        <v>189</v>
      </c>
      <c r="B4" s="115"/>
      <c r="C4" s="115" t="s">
        <v>190</v>
      </c>
      <c r="D4" s="115"/>
      <c r="E4" s="115" t="s">
        <v>191</v>
      </c>
      <c r="F4" s="241"/>
      <c r="G4" s="115" t="s">
        <v>192</v>
      </c>
      <c r="H4" s="115"/>
      <c r="I4" s="115" t="s">
        <v>193</v>
      </c>
      <c r="J4" s="115"/>
      <c r="K4" s="115"/>
    </row>
    <row r="5" spans="1:11" x14ac:dyDescent="0.2">
      <c r="A5" s="292"/>
      <c r="B5" s="293"/>
      <c r="C5" s="292"/>
      <c r="D5" s="293"/>
      <c r="E5" s="292"/>
      <c r="F5" s="293"/>
      <c r="G5" s="292"/>
      <c r="H5" s="293"/>
      <c r="I5" s="292"/>
      <c r="J5" s="293"/>
      <c r="K5" s="119"/>
    </row>
    <row r="6" spans="1:11" x14ac:dyDescent="0.2">
      <c r="A6" s="120" t="s">
        <v>194</v>
      </c>
      <c r="B6" s="121"/>
      <c r="C6" s="122" t="s">
        <v>194</v>
      </c>
      <c r="D6" s="123"/>
      <c r="E6" s="122" t="s">
        <v>194</v>
      </c>
      <c r="F6" s="124"/>
      <c r="G6" s="122" t="s">
        <v>194</v>
      </c>
      <c r="H6" s="125"/>
      <c r="I6" s="122" t="s">
        <v>194</v>
      </c>
      <c r="J6" s="115"/>
      <c r="K6" s="126" t="s">
        <v>160</v>
      </c>
    </row>
    <row r="7" spans="1:11" x14ac:dyDescent="0.2">
      <c r="A7" s="127" t="s">
        <v>195</v>
      </c>
      <c r="B7" s="128"/>
      <c r="C7" s="129" t="s">
        <v>195</v>
      </c>
      <c r="D7" s="128"/>
      <c r="E7" s="129" t="s">
        <v>195</v>
      </c>
      <c r="F7" s="128"/>
      <c r="G7" s="129" t="s">
        <v>195</v>
      </c>
      <c r="H7" s="128"/>
      <c r="I7" s="129" t="s">
        <v>195</v>
      </c>
      <c r="J7" s="128"/>
      <c r="K7" s="130">
        <f>SUM(B7+D7+F7+H7+J7)</f>
        <v>0</v>
      </c>
    </row>
    <row r="8" spans="1:11" x14ac:dyDescent="0.2">
      <c r="A8" s="131" t="s">
        <v>179</v>
      </c>
      <c r="B8" s="132"/>
      <c r="C8" s="131" t="s">
        <v>179</v>
      </c>
      <c r="D8" s="133"/>
      <c r="E8" s="131" t="s">
        <v>179</v>
      </c>
      <c r="F8" s="241"/>
      <c r="G8" s="131" t="s">
        <v>179</v>
      </c>
      <c r="H8" s="115"/>
      <c r="I8" s="131" t="s">
        <v>179</v>
      </c>
      <c r="J8" s="115"/>
      <c r="K8" s="241"/>
    </row>
    <row r="9" spans="1:11" x14ac:dyDescent="0.2">
      <c r="A9" s="134"/>
      <c r="B9" s="128"/>
      <c r="C9" s="134"/>
      <c r="D9" s="128"/>
      <c r="E9" s="134"/>
      <c r="F9" s="128"/>
      <c r="G9" s="134"/>
      <c r="H9" s="128"/>
      <c r="I9" s="134"/>
      <c r="J9" s="128"/>
      <c r="K9" s="241"/>
    </row>
    <row r="10" spans="1:11" x14ac:dyDescent="0.2">
      <c r="A10" s="134"/>
      <c r="B10" s="128"/>
      <c r="C10" s="134"/>
      <c r="D10" s="128"/>
      <c r="E10" s="134"/>
      <c r="F10" s="128"/>
      <c r="G10" s="134"/>
      <c r="H10" s="128"/>
      <c r="I10" s="134"/>
      <c r="J10" s="128"/>
      <c r="K10" s="241"/>
    </row>
    <row r="11" spans="1:11" x14ac:dyDescent="0.2">
      <c r="A11" s="134"/>
      <c r="B11" s="128"/>
      <c r="C11" s="135"/>
      <c r="D11" s="136"/>
      <c r="E11" s="135"/>
      <c r="F11" s="128"/>
      <c r="G11" s="135"/>
      <c r="H11" s="128"/>
      <c r="I11" s="137"/>
      <c r="J11" s="128"/>
      <c r="K11" s="241"/>
    </row>
    <row r="12" spans="1:11" x14ac:dyDescent="0.2">
      <c r="A12" s="134"/>
      <c r="B12" s="138"/>
      <c r="C12" s="134"/>
      <c r="D12" s="139"/>
      <c r="E12" s="140"/>
      <c r="F12" s="128"/>
      <c r="G12" s="140"/>
      <c r="H12" s="128"/>
      <c r="I12" s="140"/>
      <c r="J12" s="128"/>
      <c r="K12" s="241"/>
    </row>
    <row r="13" spans="1:11" x14ac:dyDescent="0.2">
      <c r="A13" s="141"/>
      <c r="B13" s="142"/>
      <c r="C13" s="143"/>
      <c r="D13" s="139"/>
      <c r="E13" s="143"/>
      <c r="F13" s="128"/>
      <c r="G13" s="143"/>
      <c r="H13" s="128"/>
      <c r="I13" s="137"/>
      <c r="J13" s="128"/>
      <c r="K13" s="241"/>
    </row>
    <row r="14" spans="1:11" x14ac:dyDescent="0.2">
      <c r="A14" s="134"/>
      <c r="B14" s="128"/>
      <c r="C14" s="140"/>
      <c r="D14" s="139"/>
      <c r="E14" s="140"/>
      <c r="F14" s="128"/>
      <c r="G14" s="140"/>
      <c r="H14" s="128"/>
      <c r="I14" s="140"/>
      <c r="J14" s="128"/>
      <c r="K14" s="241"/>
    </row>
    <row r="15" spans="1:11" x14ac:dyDescent="0.2">
      <c r="A15" s="134"/>
      <c r="B15" s="128"/>
      <c r="C15" s="140"/>
      <c r="D15" s="139"/>
      <c r="E15" s="140"/>
      <c r="F15" s="128"/>
      <c r="G15" s="140"/>
      <c r="H15" s="128"/>
      <c r="I15" s="140"/>
      <c r="J15" s="128"/>
      <c r="K15" s="241"/>
    </row>
    <row r="16" spans="1:11" x14ac:dyDescent="0.2">
      <c r="A16" s="134"/>
      <c r="B16" s="142"/>
      <c r="C16" s="134"/>
      <c r="D16" s="139"/>
      <c r="E16" s="134"/>
      <c r="F16" s="128"/>
      <c r="G16" s="140"/>
      <c r="H16" s="128"/>
      <c r="I16" s="134"/>
      <c r="J16" s="128"/>
      <c r="K16" s="241"/>
    </row>
    <row r="17" spans="1:12" x14ac:dyDescent="0.2">
      <c r="A17" s="131" t="s">
        <v>140</v>
      </c>
      <c r="B17" s="130">
        <f>SUM(B9:B16)</f>
        <v>0</v>
      </c>
      <c r="C17" s="131" t="s">
        <v>140</v>
      </c>
      <c r="D17" s="130">
        <f>SUM(D9:D16)</f>
        <v>0</v>
      </c>
      <c r="E17" s="131" t="s">
        <v>140</v>
      </c>
      <c r="F17" s="144">
        <f>SUM(F9:F16)</f>
        <v>0</v>
      </c>
      <c r="G17" s="131" t="s">
        <v>140</v>
      </c>
      <c r="H17" s="130">
        <f>SUM(H9:H16)</f>
        <v>0</v>
      </c>
      <c r="I17" s="131" t="s">
        <v>140</v>
      </c>
      <c r="J17" s="130">
        <f>SUM(J9:J16)</f>
        <v>0</v>
      </c>
      <c r="K17" s="130">
        <f>SUM(B17+D17+F17+H17+J17)</f>
        <v>0</v>
      </c>
    </row>
    <row r="18" spans="1:12" x14ac:dyDescent="0.2">
      <c r="A18" s="131" t="s">
        <v>141</v>
      </c>
      <c r="B18" s="130">
        <f>SUM(B7+B17)</f>
        <v>0</v>
      </c>
      <c r="C18" s="131" t="s">
        <v>141</v>
      </c>
      <c r="D18" s="130">
        <f>SUM(D7+D17)</f>
        <v>0</v>
      </c>
      <c r="E18" s="131" t="s">
        <v>141</v>
      </c>
      <c r="F18" s="130">
        <f>SUM(F7+F17)</f>
        <v>0</v>
      </c>
      <c r="G18" s="131" t="s">
        <v>141</v>
      </c>
      <c r="H18" s="130">
        <f>SUM(H7+H17)</f>
        <v>0</v>
      </c>
      <c r="I18" s="131" t="s">
        <v>141</v>
      </c>
      <c r="J18" s="130">
        <f>SUM(J7+J17)</f>
        <v>0</v>
      </c>
      <c r="K18" s="130">
        <f>SUM(B18+D18+F18+H18+J18)</f>
        <v>0</v>
      </c>
    </row>
    <row r="19" spans="1:12" x14ac:dyDescent="0.2">
      <c r="A19" s="131" t="s">
        <v>142</v>
      </c>
      <c r="B19" s="132"/>
      <c r="C19" s="131" t="s">
        <v>142</v>
      </c>
      <c r="D19" s="133"/>
      <c r="E19" s="131" t="s">
        <v>142</v>
      </c>
      <c r="F19" s="241"/>
      <c r="G19" s="131" t="s">
        <v>142</v>
      </c>
      <c r="H19" s="115"/>
      <c r="I19" s="131" t="s">
        <v>142</v>
      </c>
      <c r="J19" s="115"/>
      <c r="K19" s="241"/>
    </row>
    <row r="20" spans="1:12" x14ac:dyDescent="0.2">
      <c r="A20" s="134"/>
      <c r="B20" s="128"/>
      <c r="C20" s="140"/>
      <c r="D20" s="128"/>
      <c r="E20" s="140"/>
      <c r="F20" s="128"/>
      <c r="G20" s="140"/>
      <c r="H20" s="128"/>
      <c r="I20" s="140"/>
      <c r="J20" s="128"/>
      <c r="K20" s="241"/>
    </row>
    <row r="21" spans="1:12" x14ac:dyDescent="0.2">
      <c r="A21" s="134"/>
      <c r="B21" s="128"/>
      <c r="C21" s="140"/>
      <c r="D21" s="128"/>
      <c r="E21" s="140"/>
      <c r="F21" s="128"/>
      <c r="G21" s="140"/>
      <c r="H21" s="128"/>
      <c r="I21" s="140"/>
      <c r="J21" s="128"/>
      <c r="K21" s="241"/>
    </row>
    <row r="22" spans="1:12" x14ac:dyDescent="0.2">
      <c r="A22" s="134"/>
      <c r="B22" s="128"/>
      <c r="C22" s="143"/>
      <c r="D22" s="128"/>
      <c r="E22" s="143"/>
      <c r="F22" s="128"/>
      <c r="G22" s="143"/>
      <c r="H22" s="128"/>
      <c r="I22" s="137"/>
      <c r="J22" s="128"/>
      <c r="K22" s="241"/>
    </row>
    <row r="23" spans="1:12" x14ac:dyDescent="0.2">
      <c r="A23" s="134"/>
      <c r="B23" s="128"/>
      <c r="C23" s="140"/>
      <c r="D23" s="128"/>
      <c r="E23" s="140"/>
      <c r="F23" s="128"/>
      <c r="G23" s="140"/>
      <c r="H23" s="128"/>
      <c r="I23" s="140"/>
      <c r="J23" s="128"/>
      <c r="K23" s="241"/>
    </row>
    <row r="24" spans="1:12" x14ac:dyDescent="0.2">
      <c r="A24" s="134"/>
      <c r="B24" s="128"/>
      <c r="C24" s="143"/>
      <c r="D24" s="128"/>
      <c r="E24" s="143"/>
      <c r="F24" s="128"/>
      <c r="G24" s="143"/>
      <c r="H24" s="128"/>
      <c r="I24" s="137"/>
      <c r="J24" s="128"/>
      <c r="K24" s="241"/>
    </row>
    <row r="25" spans="1:12" x14ac:dyDescent="0.2">
      <c r="A25" s="134"/>
      <c r="B25" s="128"/>
      <c r="C25" s="140"/>
      <c r="D25" s="128"/>
      <c r="E25" s="140"/>
      <c r="F25" s="128"/>
      <c r="G25" s="140"/>
      <c r="H25" s="128"/>
      <c r="I25" s="140"/>
      <c r="J25" s="128"/>
      <c r="K25" s="241"/>
    </row>
    <row r="26" spans="1:12" x14ac:dyDescent="0.2">
      <c r="A26" s="134"/>
      <c r="B26" s="128"/>
      <c r="C26" s="140"/>
      <c r="D26" s="128"/>
      <c r="E26" s="140"/>
      <c r="F26" s="128"/>
      <c r="G26" s="140"/>
      <c r="H26" s="128"/>
      <c r="I26" s="140"/>
      <c r="J26" s="128"/>
      <c r="K26" s="241"/>
    </row>
    <row r="27" spans="1:12" x14ac:dyDescent="0.2">
      <c r="A27" s="134"/>
      <c r="B27" s="128"/>
      <c r="C27" s="134"/>
      <c r="D27" s="128"/>
      <c r="E27" s="134"/>
      <c r="F27" s="128"/>
      <c r="G27" s="140"/>
      <c r="H27" s="128"/>
      <c r="I27" s="140"/>
      <c r="J27" s="128"/>
      <c r="K27" s="241"/>
    </row>
    <row r="28" spans="1:12" x14ac:dyDescent="0.2">
      <c r="A28" s="131" t="s">
        <v>143</v>
      </c>
      <c r="B28" s="130">
        <f>SUM(B20:B27)</f>
        <v>0</v>
      </c>
      <c r="C28" s="131" t="s">
        <v>143</v>
      </c>
      <c r="D28" s="130">
        <f>SUM(D20:D27)</f>
        <v>0</v>
      </c>
      <c r="E28" s="131" t="s">
        <v>143</v>
      </c>
      <c r="F28" s="144">
        <f>SUM(F20:F27)</f>
        <v>0</v>
      </c>
      <c r="G28" s="131" t="s">
        <v>143</v>
      </c>
      <c r="H28" s="144">
        <f>SUM(H20:H27)</f>
        <v>0</v>
      </c>
      <c r="I28" s="131" t="s">
        <v>143</v>
      </c>
      <c r="J28" s="130">
        <f>SUM(J20:J27)</f>
        <v>0</v>
      </c>
      <c r="K28" s="130">
        <f>SUM(B28+D28+F28+H28+J28)</f>
        <v>0</v>
      </c>
    </row>
    <row r="29" spans="1:12" x14ac:dyDescent="0.2">
      <c r="A29" s="131" t="s">
        <v>196</v>
      </c>
      <c r="B29" s="130">
        <f>SUM(B18-B28)</f>
        <v>0</v>
      </c>
      <c r="C29" s="131" t="s">
        <v>196</v>
      </c>
      <c r="D29" s="130">
        <f>SUM(D18-D28)</f>
        <v>0</v>
      </c>
      <c r="E29" s="131" t="s">
        <v>196</v>
      </c>
      <c r="F29" s="130">
        <f>SUM(F18-F28)</f>
        <v>0</v>
      </c>
      <c r="G29" s="131" t="s">
        <v>196</v>
      </c>
      <c r="H29" s="130">
        <f>SUM(H18-H28)</f>
        <v>0</v>
      </c>
      <c r="I29" s="131" t="s">
        <v>196</v>
      </c>
      <c r="J29" s="130">
        <f>SUM(J18-J28)</f>
        <v>0</v>
      </c>
      <c r="K29" s="145">
        <f>SUM(B29+D29+F29+H29+J29)</f>
        <v>0</v>
      </c>
      <c r="L29" s="117" t="s">
        <v>197</v>
      </c>
    </row>
    <row r="30" spans="1:12" x14ac:dyDescent="0.2">
      <c r="A30" s="131"/>
      <c r="B30" s="146" t="str">
        <f>IF(B29&lt;0,"See Tab B","")</f>
        <v/>
      </c>
      <c r="C30" s="131"/>
      <c r="D30" s="146" t="str">
        <f>IF(D29&lt;0,"See Tab B","")</f>
        <v/>
      </c>
      <c r="E30" s="131"/>
      <c r="F30" s="146" t="str">
        <f>IF(F29&lt;0,"See Tab B","")</f>
        <v/>
      </c>
      <c r="G30" s="115"/>
      <c r="H30" s="146" t="str">
        <f>IF(H29&lt;0,"See Tab B","")</f>
        <v/>
      </c>
      <c r="I30" s="115"/>
      <c r="J30" s="146" t="str">
        <f>IF(J29&lt;0,"See Tab B","")</f>
        <v/>
      </c>
      <c r="K30" s="145">
        <f>SUM(K7+K17-K28)</f>
        <v>0</v>
      </c>
      <c r="L30" s="117" t="s">
        <v>197</v>
      </c>
    </row>
    <row r="31" spans="1:12" x14ac:dyDescent="0.2">
      <c r="A31" s="115"/>
      <c r="B31" s="147"/>
      <c r="C31" s="115"/>
      <c r="D31" s="241"/>
      <c r="E31" s="115"/>
      <c r="F31" s="115"/>
      <c r="G31" s="115"/>
      <c r="H31" s="291" t="s">
        <v>198</v>
      </c>
      <c r="I31" s="291"/>
      <c r="J31" s="291"/>
      <c r="K31" s="291"/>
    </row>
    <row r="32" spans="1:12" x14ac:dyDescent="0.2">
      <c r="A32" s="115"/>
      <c r="B32" s="147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x14ac:dyDescent="0.2">
      <c r="A33" s="206" t="s">
        <v>182</v>
      </c>
      <c r="B33" s="207"/>
      <c r="C33" s="208"/>
      <c r="D33" s="208"/>
      <c r="E33" s="208"/>
      <c r="F33" s="208"/>
      <c r="G33" s="208"/>
      <c r="H33" s="208"/>
      <c r="I33" s="208"/>
      <c r="J33" s="208"/>
      <c r="K33" s="209"/>
    </row>
    <row r="34" spans="1:11" x14ac:dyDescent="0.2">
      <c r="A34" s="210"/>
      <c r="B34" s="147"/>
      <c r="C34" s="115"/>
      <c r="D34" s="115"/>
      <c r="E34" s="115"/>
      <c r="F34" s="115"/>
      <c r="G34" s="115"/>
      <c r="H34" s="115"/>
      <c r="I34" s="115"/>
      <c r="J34" s="115"/>
      <c r="K34" s="211"/>
    </row>
    <row r="35" spans="1:11" x14ac:dyDescent="0.2">
      <c r="A35" s="212"/>
      <c r="B35" s="213"/>
      <c r="C35" s="119"/>
      <c r="D35" s="119"/>
      <c r="E35" s="119"/>
      <c r="F35" s="119"/>
      <c r="G35" s="119"/>
      <c r="H35" s="119"/>
      <c r="I35" s="119"/>
      <c r="J35" s="119"/>
      <c r="K35" s="214"/>
    </row>
    <row r="36" spans="1:11" x14ac:dyDescent="0.2">
      <c r="A36" s="115"/>
      <c r="B36" s="147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x14ac:dyDescent="0.2">
      <c r="A37" s="115"/>
      <c r="B37" s="147"/>
      <c r="C37" s="115"/>
      <c r="D37" s="115"/>
      <c r="E37" s="148" t="s">
        <v>113</v>
      </c>
      <c r="F37" s="163"/>
      <c r="G37" s="115"/>
      <c r="H37" s="115"/>
      <c r="I37" s="115"/>
      <c r="J37" s="115"/>
      <c r="K37" s="115"/>
    </row>
    <row r="38" spans="1:11" x14ac:dyDescent="0.2">
      <c r="B38" s="149"/>
    </row>
    <row r="39" spans="1:11" x14ac:dyDescent="0.2">
      <c r="B39" s="149"/>
    </row>
    <row r="40" spans="1:11" x14ac:dyDescent="0.2">
      <c r="B40" s="149"/>
    </row>
    <row r="41" spans="1:11" x14ac:dyDescent="0.2">
      <c r="B41" s="149"/>
    </row>
    <row r="42" spans="1:11" x14ac:dyDescent="0.2">
      <c r="B42" s="149"/>
    </row>
    <row r="43" spans="1:11" x14ac:dyDescent="0.2">
      <c r="B43" s="149"/>
    </row>
    <row r="44" spans="1:11" x14ac:dyDescent="0.2">
      <c r="B44" s="149"/>
    </row>
    <row r="45" spans="1:11" x14ac:dyDescent="0.2">
      <c r="B45" s="149"/>
    </row>
  </sheetData>
  <sheetProtection sheet="1" objects="1" scenarios="1"/>
  <mergeCells count="6">
    <mergeCell ref="H31:K31"/>
    <mergeCell ref="A5:B5"/>
    <mergeCell ref="C5:D5"/>
    <mergeCell ref="E5:F5"/>
    <mergeCell ref="G5:H5"/>
    <mergeCell ref="I5:J5"/>
  </mergeCells>
  <pageMargins left="0.7" right="0.7" top="0.75" bottom="0.75" header="0.3" footer="0.3"/>
  <pageSetup scale="89" orientation="landscape" blackAndWhite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K57"/>
  <sheetViews>
    <sheetView workbookViewId="0">
      <selection activeCell="J8" sqref="J8"/>
    </sheetView>
  </sheetViews>
  <sheetFormatPr defaultRowHeight="15.75" x14ac:dyDescent="0.25"/>
  <cols>
    <col min="1" max="1" width="33.7109375" style="3" customWidth="1"/>
    <col min="2" max="2" width="15.7109375" style="3" customWidth="1"/>
    <col min="3" max="3" width="9.7109375" style="3" customWidth="1"/>
    <col min="4" max="4" width="15.7109375" style="3" customWidth="1"/>
    <col min="5" max="5" width="9.7109375" style="3" customWidth="1"/>
    <col min="6" max="7" width="15.7109375" style="3" customWidth="1"/>
    <col min="8" max="8" width="15.7109375" style="224" customWidth="1"/>
    <col min="9" max="10" width="15.7109375" style="3" customWidth="1"/>
    <col min="11" max="11" width="2.7109375" style="3" customWidth="1"/>
    <col min="12" max="16384" width="9.140625" style="3"/>
  </cols>
  <sheetData>
    <row r="1" spans="1:11" x14ac:dyDescent="0.25">
      <c r="A1" s="82">
        <f>input!$E$3</f>
        <v>0</v>
      </c>
      <c r="B1" s="1"/>
      <c r="C1" s="1"/>
      <c r="D1" s="1"/>
      <c r="E1" s="1"/>
      <c r="F1" s="1"/>
      <c r="G1" s="1"/>
      <c r="H1" s="243"/>
      <c r="I1" s="243"/>
      <c r="J1" s="1">
        <f>input!$E$5</f>
        <v>2025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243"/>
      <c r="I2" s="1"/>
      <c r="J2" s="1"/>
      <c r="K2" s="1"/>
    </row>
    <row r="3" spans="1:11" x14ac:dyDescent="0.25">
      <c r="A3" s="300" t="s">
        <v>199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x14ac:dyDescent="0.25">
      <c r="A4" s="1"/>
      <c r="B4" s="47"/>
      <c r="C4" s="47"/>
      <c r="D4" s="47"/>
      <c r="E4" s="47"/>
      <c r="F4" s="47"/>
      <c r="G4" s="47"/>
      <c r="H4" s="47"/>
      <c r="I4" s="1"/>
      <c r="J4" s="1"/>
      <c r="K4" s="1"/>
    </row>
    <row r="5" spans="1:11" x14ac:dyDescent="0.25">
      <c r="A5" s="1"/>
      <c r="B5" s="295" t="str">
        <f>CONCATENATE("Prior Year Actual ",J1-2,"")</f>
        <v>Prior Year Actual 2023</v>
      </c>
      <c r="C5" s="296"/>
      <c r="D5" s="294" t="str">
        <f>CONCATENATE("Current Yr Estimate ",J1-1,"")</f>
        <v>Current Yr Estimate 2024</v>
      </c>
      <c r="E5" s="280"/>
      <c r="F5" s="298" t="str">
        <f>CONCATENATE("Proposed Budget Year ",J1,"")</f>
        <v>Proposed Budget Year 2025</v>
      </c>
      <c r="G5" s="298"/>
      <c r="H5" s="298"/>
      <c r="I5" s="298"/>
      <c r="J5" s="299"/>
      <c r="K5" s="1"/>
    </row>
    <row r="6" spans="1:11" ht="29.25" customHeight="1" x14ac:dyDescent="0.25">
      <c r="A6" s="4"/>
      <c r="B6" s="265" t="s">
        <v>114</v>
      </c>
      <c r="C6" s="301" t="s">
        <v>200</v>
      </c>
      <c r="D6" s="265" t="s">
        <v>114</v>
      </c>
      <c r="E6" s="301" t="s">
        <v>200</v>
      </c>
      <c r="F6" s="302" t="s">
        <v>201</v>
      </c>
      <c r="G6" s="301" t="str">
        <f>CONCATENATE("Amount of ",J1-1," Ad Valorem Tax")</f>
        <v>Amount of 2024 Ad Valorem Tax</v>
      </c>
      <c r="H6" s="301" t="str">
        <f>CONCATENATE("July 1, ",J1-1," Estimated Valuation")</f>
        <v>July 1, 2024 Estimated Valuation</v>
      </c>
      <c r="I6" s="301" t="s">
        <v>202</v>
      </c>
      <c r="J6" s="297" t="s">
        <v>203</v>
      </c>
      <c r="K6" s="1"/>
    </row>
    <row r="7" spans="1:11" ht="29.25" customHeight="1" x14ac:dyDescent="0.25">
      <c r="A7" s="48" t="s">
        <v>204</v>
      </c>
      <c r="B7" s="307"/>
      <c r="C7" s="269"/>
      <c r="D7" s="307"/>
      <c r="E7" s="269"/>
      <c r="F7" s="303"/>
      <c r="G7" s="266"/>
      <c r="H7" s="304"/>
      <c r="I7" s="269"/>
      <c r="J7" s="297"/>
      <c r="K7" s="1"/>
    </row>
    <row r="8" spans="1:11" x14ac:dyDescent="0.25">
      <c r="A8" s="15">
        <f>'Cert 2'!A10</f>
        <v>0</v>
      </c>
      <c r="B8" s="15">
        <f>'Sheet 1'!D36</f>
        <v>0</v>
      </c>
      <c r="C8" s="221"/>
      <c r="D8" s="15">
        <f>'Sheet 1'!E36</f>
        <v>0</v>
      </c>
      <c r="E8" s="221"/>
      <c r="F8" s="215">
        <f>'Sheet 1'!F36</f>
        <v>0</v>
      </c>
      <c r="G8" s="215">
        <f>'Sheet 1'!F42</f>
        <v>0</v>
      </c>
      <c r="H8" s="11"/>
      <c r="I8" s="216" t="str">
        <f>IF(G8&gt;0,ROUND(G8/$H8*1000,3),"")</f>
        <v/>
      </c>
      <c r="J8" s="221"/>
      <c r="K8" s="1" t="str">
        <f>IF(I8&gt;J8,"Follow procedure in KSA 79-2988 to exceed RNR", "")</f>
        <v/>
      </c>
    </row>
    <row r="9" spans="1:11" x14ac:dyDescent="0.25">
      <c r="A9" s="15">
        <f>'Cert 2'!A11</f>
        <v>0</v>
      </c>
      <c r="B9" s="15">
        <f>'Sheet 2'!D36</f>
        <v>0</v>
      </c>
      <c r="C9" s="221"/>
      <c r="D9" s="15">
        <f>'Sheet 2'!E36</f>
        <v>0</v>
      </c>
      <c r="E9" s="221"/>
      <c r="F9" s="15">
        <f>'Sheet 2'!F36</f>
        <v>0</v>
      </c>
      <c r="G9" s="15">
        <f>'Sheet 2'!F42</f>
        <v>0</v>
      </c>
      <c r="H9" s="11"/>
      <c r="I9" s="216" t="str">
        <f t="shared" ref="I9:I36" si="0">IF(G9&gt;0,ROUND(G9/$H9*1000,3),"")</f>
        <v/>
      </c>
      <c r="J9" s="221"/>
      <c r="K9" s="1" t="str">
        <f t="shared" ref="K9:K36" si="1">IF(I9&gt;J9,"Follow procedure in KSA 79-2988 to exceed RNR", " ")</f>
        <v xml:space="preserve"> </v>
      </c>
    </row>
    <row r="10" spans="1:11" x14ac:dyDescent="0.25">
      <c r="A10" s="15">
        <f>'Cert 2'!A12</f>
        <v>0</v>
      </c>
      <c r="B10" s="15">
        <f>'Sheet 3'!D36</f>
        <v>0</v>
      </c>
      <c r="C10" s="221"/>
      <c r="D10" s="15">
        <f>'Sheet 3'!E36</f>
        <v>0</v>
      </c>
      <c r="E10" s="221"/>
      <c r="F10" s="15">
        <f>'Sheet 3'!F36</f>
        <v>0</v>
      </c>
      <c r="G10" s="15">
        <f>'Sheet 3'!F42</f>
        <v>0</v>
      </c>
      <c r="H10" s="11"/>
      <c r="I10" s="216" t="str">
        <f t="shared" si="0"/>
        <v/>
      </c>
      <c r="J10" s="221"/>
      <c r="K10" s="1" t="str">
        <f t="shared" si="1"/>
        <v xml:space="preserve"> </v>
      </c>
    </row>
    <row r="11" spans="1:11" x14ac:dyDescent="0.25">
      <c r="A11" s="15">
        <f>'Cert 2'!A13</f>
        <v>0</v>
      </c>
      <c r="B11" s="15">
        <f>'Sheet 4'!D36</f>
        <v>0</v>
      </c>
      <c r="C11" s="221"/>
      <c r="D11" s="15">
        <f>'Sheet 4'!E36</f>
        <v>0</v>
      </c>
      <c r="E11" s="221"/>
      <c r="F11" s="15">
        <f>'Sheet 4'!F36</f>
        <v>0</v>
      </c>
      <c r="G11" s="15">
        <f>'Sheet 4'!F42</f>
        <v>0</v>
      </c>
      <c r="H11" s="11"/>
      <c r="I11" s="216" t="str">
        <f t="shared" si="0"/>
        <v/>
      </c>
      <c r="J11" s="221"/>
      <c r="K11" s="1" t="str">
        <f t="shared" si="1"/>
        <v xml:space="preserve"> </v>
      </c>
    </row>
    <row r="12" spans="1:11" x14ac:dyDescent="0.25">
      <c r="A12" s="15">
        <f>'Cert 2'!A14</f>
        <v>0</v>
      </c>
      <c r="B12" s="15">
        <f>'Sheet 5'!D36</f>
        <v>0</v>
      </c>
      <c r="C12" s="221"/>
      <c r="D12" s="15">
        <f>'Sheet 5'!E36</f>
        <v>0</v>
      </c>
      <c r="E12" s="221"/>
      <c r="F12" s="15">
        <f>'Sheet 5'!F36</f>
        <v>0</v>
      </c>
      <c r="G12" s="15">
        <f>'Sheet 5'!F42</f>
        <v>0</v>
      </c>
      <c r="H12" s="11"/>
      <c r="I12" s="216" t="str">
        <f t="shared" si="0"/>
        <v/>
      </c>
      <c r="J12" s="221"/>
      <c r="K12" s="1" t="str">
        <f t="shared" si="1"/>
        <v xml:space="preserve"> </v>
      </c>
    </row>
    <row r="13" spans="1:11" x14ac:dyDescent="0.25">
      <c r="A13" s="15">
        <f>'Cert 2'!A15</f>
        <v>0</v>
      </c>
      <c r="B13" s="15">
        <f>'Sheet 6'!D36</f>
        <v>0</v>
      </c>
      <c r="C13" s="221"/>
      <c r="D13" s="15">
        <f>'Sheet 6'!E36</f>
        <v>0</v>
      </c>
      <c r="E13" s="221"/>
      <c r="F13" s="15">
        <f>'Sheet 6'!F36</f>
        <v>0</v>
      </c>
      <c r="G13" s="15">
        <f>'Sheet 6'!F42</f>
        <v>0</v>
      </c>
      <c r="H13" s="11"/>
      <c r="I13" s="216" t="str">
        <f t="shared" si="0"/>
        <v/>
      </c>
      <c r="J13" s="221"/>
      <c r="K13" s="1" t="str">
        <f t="shared" si="1"/>
        <v xml:space="preserve"> </v>
      </c>
    </row>
    <row r="14" spans="1:11" x14ac:dyDescent="0.25">
      <c r="A14" s="15">
        <f>'Cert 2'!A16</f>
        <v>0</v>
      </c>
      <c r="B14" s="15">
        <f>'Sheet 7'!D36</f>
        <v>0</v>
      </c>
      <c r="C14" s="221"/>
      <c r="D14" s="15">
        <f>'Sheet 7'!E36</f>
        <v>0</v>
      </c>
      <c r="E14" s="221"/>
      <c r="F14" s="15">
        <f>'Sheet 7'!F36</f>
        <v>0</v>
      </c>
      <c r="G14" s="15">
        <f>'Sheet 7'!F42</f>
        <v>0</v>
      </c>
      <c r="H14" s="11"/>
      <c r="I14" s="216" t="str">
        <f t="shared" si="0"/>
        <v/>
      </c>
      <c r="J14" s="221"/>
      <c r="K14" s="1" t="str">
        <f t="shared" si="1"/>
        <v xml:space="preserve"> </v>
      </c>
    </row>
    <row r="15" spans="1:11" x14ac:dyDescent="0.25">
      <c r="A15" s="15">
        <f>'Cert 2'!A17</f>
        <v>0</v>
      </c>
      <c r="B15" s="15">
        <f>'Sheet 8'!D36</f>
        <v>0</v>
      </c>
      <c r="C15" s="221"/>
      <c r="D15" s="15">
        <f>'Sheet 8'!E36</f>
        <v>0</v>
      </c>
      <c r="E15" s="221"/>
      <c r="F15" s="15">
        <f>'Sheet 8'!F36</f>
        <v>0</v>
      </c>
      <c r="G15" s="15">
        <f>'Sheet 8'!F42</f>
        <v>0</v>
      </c>
      <c r="H15" s="11"/>
      <c r="I15" s="216" t="str">
        <f t="shared" si="0"/>
        <v/>
      </c>
      <c r="J15" s="221"/>
      <c r="K15" s="1" t="str">
        <f t="shared" si="1"/>
        <v xml:space="preserve"> </v>
      </c>
    </row>
    <row r="16" spans="1:11" x14ac:dyDescent="0.25">
      <c r="A16" s="15">
        <f>'Cert 2'!A18</f>
        <v>0</v>
      </c>
      <c r="B16" s="15">
        <f>'Sheet 9'!D36</f>
        <v>0</v>
      </c>
      <c r="C16" s="221"/>
      <c r="D16" s="15">
        <f>'Sheet 9'!E36</f>
        <v>0</v>
      </c>
      <c r="E16" s="221"/>
      <c r="F16" s="15">
        <f>'Sheet 9'!F36</f>
        <v>0</v>
      </c>
      <c r="G16" s="15">
        <f>'Sheet 9'!F42</f>
        <v>0</v>
      </c>
      <c r="H16" s="11"/>
      <c r="I16" s="216" t="str">
        <f t="shared" si="0"/>
        <v/>
      </c>
      <c r="J16" s="221"/>
      <c r="K16" s="1" t="str">
        <f t="shared" si="1"/>
        <v xml:space="preserve"> </v>
      </c>
    </row>
    <row r="17" spans="1:11" x14ac:dyDescent="0.25">
      <c r="A17" s="15">
        <f>'Cert 2'!A19</f>
        <v>0</v>
      </c>
      <c r="B17" s="15">
        <f>'Sheet 10'!D36</f>
        <v>0</v>
      </c>
      <c r="C17" s="221"/>
      <c r="D17" s="15">
        <f>'Sheet 10'!E36</f>
        <v>0</v>
      </c>
      <c r="E17" s="221"/>
      <c r="F17" s="15">
        <f>'Sheet 10'!F36</f>
        <v>0</v>
      </c>
      <c r="G17" s="15">
        <f>'Sheet 10'!F42</f>
        <v>0</v>
      </c>
      <c r="H17" s="11"/>
      <c r="I17" s="216" t="str">
        <f t="shared" si="0"/>
        <v/>
      </c>
      <c r="J17" s="221"/>
      <c r="K17" s="1" t="str">
        <f t="shared" si="1"/>
        <v xml:space="preserve"> </v>
      </c>
    </row>
    <row r="18" spans="1:11" x14ac:dyDescent="0.25">
      <c r="A18" s="15">
        <f>'Cert 2'!A20</f>
        <v>0</v>
      </c>
      <c r="B18" s="15">
        <f>'Sheet 11'!D36</f>
        <v>0</v>
      </c>
      <c r="C18" s="221"/>
      <c r="D18" s="15">
        <f>'Sheet 11'!E36</f>
        <v>0</v>
      </c>
      <c r="E18" s="221"/>
      <c r="F18" s="15">
        <f>'Sheet 11'!F36</f>
        <v>0</v>
      </c>
      <c r="G18" s="15">
        <f>'Sheet 11'!F42</f>
        <v>0</v>
      </c>
      <c r="H18" s="11"/>
      <c r="I18" s="216" t="str">
        <f t="shared" si="0"/>
        <v/>
      </c>
      <c r="J18" s="221"/>
      <c r="K18" s="1" t="str">
        <f t="shared" si="1"/>
        <v xml:space="preserve"> </v>
      </c>
    </row>
    <row r="19" spans="1:11" x14ac:dyDescent="0.25">
      <c r="A19" s="15">
        <f>'Cert 2'!A21</f>
        <v>0</v>
      </c>
      <c r="B19" s="15">
        <f>'Sheet 12'!D36</f>
        <v>0</v>
      </c>
      <c r="C19" s="221"/>
      <c r="D19" s="15">
        <f>'Sheet 12'!E36</f>
        <v>0</v>
      </c>
      <c r="E19" s="221"/>
      <c r="F19" s="15">
        <f>'Sheet 12'!F36</f>
        <v>0</v>
      </c>
      <c r="G19" s="15">
        <f>'Sheet 12'!F42</f>
        <v>0</v>
      </c>
      <c r="H19" s="11"/>
      <c r="I19" s="216" t="str">
        <f t="shared" si="0"/>
        <v/>
      </c>
      <c r="J19" s="221"/>
      <c r="K19" s="1" t="str">
        <f t="shared" si="1"/>
        <v xml:space="preserve"> </v>
      </c>
    </row>
    <row r="20" spans="1:11" x14ac:dyDescent="0.25">
      <c r="A20" s="15">
        <f>'Cert 2'!A22</f>
        <v>0</v>
      </c>
      <c r="B20" s="15">
        <f>'Sheet 13'!D36</f>
        <v>0</v>
      </c>
      <c r="C20" s="221"/>
      <c r="D20" s="15">
        <f>'Sheet 13'!E36</f>
        <v>0</v>
      </c>
      <c r="E20" s="221"/>
      <c r="F20" s="15">
        <f>'Sheet 13'!F36</f>
        <v>0</v>
      </c>
      <c r="G20" s="15">
        <f>'Sheet 13'!F42</f>
        <v>0</v>
      </c>
      <c r="H20" s="11"/>
      <c r="I20" s="216" t="str">
        <f t="shared" si="0"/>
        <v/>
      </c>
      <c r="J20" s="221"/>
      <c r="K20" s="1" t="str">
        <f t="shared" si="1"/>
        <v xml:space="preserve"> </v>
      </c>
    </row>
    <row r="21" spans="1:11" x14ac:dyDescent="0.25">
      <c r="A21" s="15">
        <f>'Cert 2'!A23</f>
        <v>0</v>
      </c>
      <c r="B21" s="15">
        <f>'Sheet 14'!D36</f>
        <v>0</v>
      </c>
      <c r="C21" s="221"/>
      <c r="D21" s="15">
        <f>'Sheet 14'!E36</f>
        <v>0</v>
      </c>
      <c r="E21" s="221"/>
      <c r="F21" s="15">
        <f>'Sheet 14'!F36</f>
        <v>0</v>
      </c>
      <c r="G21" s="15">
        <f>'Sheet 14'!F42</f>
        <v>0</v>
      </c>
      <c r="H21" s="11"/>
      <c r="I21" s="216" t="str">
        <f t="shared" si="0"/>
        <v/>
      </c>
      <c r="J21" s="221"/>
      <c r="K21" s="1" t="str">
        <f t="shared" si="1"/>
        <v xml:space="preserve"> </v>
      </c>
    </row>
    <row r="22" spans="1:11" x14ac:dyDescent="0.25">
      <c r="A22" s="15">
        <f>'Cert 2'!A24</f>
        <v>0</v>
      </c>
      <c r="B22" s="15">
        <f>'Sheet 15'!D36</f>
        <v>0</v>
      </c>
      <c r="C22" s="221"/>
      <c r="D22" s="15">
        <f>'Sheet 15'!E36</f>
        <v>0</v>
      </c>
      <c r="E22" s="221"/>
      <c r="F22" s="15">
        <f>'Sheet 15'!F36</f>
        <v>0</v>
      </c>
      <c r="G22" s="15">
        <f>'Sheet 15'!F42</f>
        <v>0</v>
      </c>
      <c r="H22" s="11"/>
      <c r="I22" s="216" t="str">
        <f t="shared" si="0"/>
        <v/>
      </c>
      <c r="J22" s="221"/>
      <c r="K22" s="1" t="str">
        <f t="shared" si="1"/>
        <v xml:space="preserve"> </v>
      </c>
    </row>
    <row r="23" spans="1:11" x14ac:dyDescent="0.25">
      <c r="A23" s="15">
        <f>'Cert 2'!A25</f>
        <v>0</v>
      </c>
      <c r="B23" s="15">
        <f>'Sheet 16'!D36</f>
        <v>0</v>
      </c>
      <c r="C23" s="221"/>
      <c r="D23" s="15">
        <f>'Sheet 16'!E36</f>
        <v>0</v>
      </c>
      <c r="E23" s="221"/>
      <c r="F23" s="15">
        <f>'Sheet 16'!F36</f>
        <v>0</v>
      </c>
      <c r="G23" s="15">
        <f>'Sheet 16'!F42</f>
        <v>0</v>
      </c>
      <c r="H23" s="11"/>
      <c r="I23" s="216" t="str">
        <f t="shared" si="0"/>
        <v/>
      </c>
      <c r="J23" s="221"/>
      <c r="K23" s="1" t="str">
        <f t="shared" si="1"/>
        <v xml:space="preserve"> </v>
      </c>
    </row>
    <row r="24" spans="1:11" x14ac:dyDescent="0.25">
      <c r="A24" s="15">
        <f>'Cert 2'!A26</f>
        <v>0</v>
      </c>
      <c r="B24" s="15">
        <f>'Sheet 17'!D36</f>
        <v>0</v>
      </c>
      <c r="C24" s="221"/>
      <c r="D24" s="15">
        <f>'Sheet 17'!E36</f>
        <v>0</v>
      </c>
      <c r="E24" s="221"/>
      <c r="F24" s="15">
        <f>'Sheet 17'!F36</f>
        <v>0</v>
      </c>
      <c r="G24" s="15">
        <f>'Sheet 17'!F42</f>
        <v>0</v>
      </c>
      <c r="H24" s="11"/>
      <c r="I24" s="216" t="str">
        <f t="shared" si="0"/>
        <v/>
      </c>
      <c r="J24" s="221"/>
      <c r="K24" s="1" t="str">
        <f t="shared" si="1"/>
        <v xml:space="preserve"> </v>
      </c>
    </row>
    <row r="25" spans="1:11" x14ac:dyDescent="0.25">
      <c r="A25" s="15">
        <f>'Cert 2'!A27</f>
        <v>0</v>
      </c>
      <c r="B25" s="15">
        <f>'Sheet 18'!D36</f>
        <v>0</v>
      </c>
      <c r="C25" s="221"/>
      <c r="D25" s="15">
        <f>'Sheet 18'!E36</f>
        <v>0</v>
      </c>
      <c r="E25" s="221"/>
      <c r="F25" s="15">
        <f>'Sheet 18'!F36</f>
        <v>0</v>
      </c>
      <c r="G25" s="15">
        <f>'Sheet 18'!F42</f>
        <v>0</v>
      </c>
      <c r="H25" s="11"/>
      <c r="I25" s="216" t="str">
        <f t="shared" si="0"/>
        <v/>
      </c>
      <c r="J25" s="221"/>
      <c r="K25" s="1" t="str">
        <f t="shared" si="1"/>
        <v xml:space="preserve"> </v>
      </c>
    </row>
    <row r="26" spans="1:11" x14ac:dyDescent="0.25">
      <c r="A26" s="15">
        <f>'Cert 2'!A28</f>
        <v>0</v>
      </c>
      <c r="B26" s="15">
        <f>'Sheet 19'!D36</f>
        <v>0</v>
      </c>
      <c r="C26" s="221"/>
      <c r="D26" s="15">
        <f>'Sheet 19'!E36</f>
        <v>0</v>
      </c>
      <c r="E26" s="221"/>
      <c r="F26" s="15">
        <f>'Sheet 19'!F36</f>
        <v>0</v>
      </c>
      <c r="G26" s="15">
        <f>'Sheet 19'!F42</f>
        <v>0</v>
      </c>
      <c r="H26" s="11"/>
      <c r="I26" s="216" t="str">
        <f t="shared" si="0"/>
        <v/>
      </c>
      <c r="J26" s="221"/>
      <c r="K26" s="1" t="str">
        <f t="shared" si="1"/>
        <v xml:space="preserve"> </v>
      </c>
    </row>
    <row r="27" spans="1:11" x14ac:dyDescent="0.25">
      <c r="A27" s="15">
        <f>'Cert 2'!A29</f>
        <v>0</v>
      </c>
      <c r="B27" s="15">
        <f>'Sheet 20'!D36</f>
        <v>0</v>
      </c>
      <c r="C27" s="221"/>
      <c r="D27" s="15">
        <f>'Sheet 20'!E36</f>
        <v>0</v>
      </c>
      <c r="E27" s="221"/>
      <c r="F27" s="15">
        <f>'Sheet 20'!F36</f>
        <v>0</v>
      </c>
      <c r="G27" s="15">
        <f>'Sheet 20'!F42</f>
        <v>0</v>
      </c>
      <c r="H27" s="11"/>
      <c r="I27" s="216" t="str">
        <f t="shared" si="0"/>
        <v/>
      </c>
      <c r="J27" s="221"/>
      <c r="K27" s="1" t="str">
        <f t="shared" si="1"/>
        <v xml:space="preserve"> </v>
      </c>
    </row>
    <row r="28" spans="1:11" x14ac:dyDescent="0.25">
      <c r="A28" s="15">
        <f>'Cert 2'!A30</f>
        <v>0</v>
      </c>
      <c r="B28" s="15">
        <f>'Sheet 21'!D36</f>
        <v>0</v>
      </c>
      <c r="C28" s="221"/>
      <c r="D28" s="15">
        <f>'Sheet 21'!E36</f>
        <v>0</v>
      </c>
      <c r="E28" s="221"/>
      <c r="F28" s="15">
        <f>'Sheet 21'!F36</f>
        <v>0</v>
      </c>
      <c r="G28" s="15">
        <f>'Sheet 21'!F42</f>
        <v>0</v>
      </c>
      <c r="H28" s="11"/>
      <c r="I28" s="216" t="str">
        <f t="shared" si="0"/>
        <v/>
      </c>
      <c r="J28" s="221"/>
      <c r="K28" s="1" t="str">
        <f t="shared" si="1"/>
        <v xml:space="preserve"> </v>
      </c>
    </row>
    <row r="29" spans="1:11" x14ac:dyDescent="0.25">
      <c r="A29" s="15">
        <f>'Cert 2'!A31</f>
        <v>0</v>
      </c>
      <c r="B29" s="15">
        <f>'Sheet 22'!D36</f>
        <v>0</v>
      </c>
      <c r="C29" s="221"/>
      <c r="D29" s="15">
        <f>'Sheet 22'!E36</f>
        <v>0</v>
      </c>
      <c r="E29" s="221"/>
      <c r="F29" s="15">
        <f>'Sheet 22'!F36</f>
        <v>0</v>
      </c>
      <c r="G29" s="15">
        <f>'Sheet 22'!F42</f>
        <v>0</v>
      </c>
      <c r="H29" s="11"/>
      <c r="I29" s="216" t="str">
        <f t="shared" si="0"/>
        <v/>
      </c>
      <c r="J29" s="221"/>
      <c r="K29" s="1" t="str">
        <f t="shared" si="1"/>
        <v xml:space="preserve"> </v>
      </c>
    </row>
    <row r="30" spans="1:11" x14ac:dyDescent="0.25">
      <c r="A30" s="15">
        <f>'Cert 2'!A32</f>
        <v>0</v>
      </c>
      <c r="B30" s="15">
        <f>'Sheet 23'!D36</f>
        <v>0</v>
      </c>
      <c r="C30" s="221"/>
      <c r="D30" s="15">
        <f>'Sheet 23'!E36</f>
        <v>0</v>
      </c>
      <c r="E30" s="221"/>
      <c r="F30" s="15">
        <f>'Sheet 23'!F36</f>
        <v>0</v>
      </c>
      <c r="G30" s="15">
        <f>'Sheet 23'!F42</f>
        <v>0</v>
      </c>
      <c r="H30" s="11"/>
      <c r="I30" s="216" t="str">
        <f t="shared" si="0"/>
        <v/>
      </c>
      <c r="J30" s="221"/>
      <c r="K30" s="1" t="str">
        <f t="shared" si="1"/>
        <v xml:space="preserve"> </v>
      </c>
    </row>
    <row r="31" spans="1:11" x14ac:dyDescent="0.25">
      <c r="A31" s="15">
        <f>'Cert 2'!A33</f>
        <v>0</v>
      </c>
      <c r="B31" s="15">
        <f>'Sheet 24'!D36</f>
        <v>0</v>
      </c>
      <c r="C31" s="221"/>
      <c r="D31" s="15">
        <f>'Sheet 24'!E36</f>
        <v>0</v>
      </c>
      <c r="E31" s="221"/>
      <c r="F31" s="15">
        <f>'Sheet 24'!F36</f>
        <v>0</v>
      </c>
      <c r="G31" s="15">
        <f>'Sheet 24'!F42</f>
        <v>0</v>
      </c>
      <c r="H31" s="11"/>
      <c r="I31" s="216" t="str">
        <f t="shared" si="0"/>
        <v/>
      </c>
      <c r="J31" s="221"/>
      <c r="K31" s="1" t="str">
        <f t="shared" si="1"/>
        <v xml:space="preserve"> </v>
      </c>
    </row>
    <row r="32" spans="1:11" x14ac:dyDescent="0.25">
      <c r="A32" s="15">
        <f>'Cert 2'!A34</f>
        <v>0</v>
      </c>
      <c r="B32" s="15">
        <f>'Sheet 25'!D36</f>
        <v>0</v>
      </c>
      <c r="C32" s="221"/>
      <c r="D32" s="15">
        <f>'Sheet 25'!E36</f>
        <v>0</v>
      </c>
      <c r="E32" s="221"/>
      <c r="F32" s="15">
        <f>'Sheet 25'!F36</f>
        <v>0</v>
      </c>
      <c r="G32" s="15">
        <f>'Sheet 25'!F42</f>
        <v>0</v>
      </c>
      <c r="H32" s="11"/>
      <c r="I32" s="216" t="str">
        <f t="shared" si="0"/>
        <v/>
      </c>
      <c r="J32" s="221"/>
      <c r="K32" s="1" t="str">
        <f t="shared" si="1"/>
        <v xml:space="preserve"> </v>
      </c>
    </row>
    <row r="33" spans="1:11" x14ac:dyDescent="0.25">
      <c r="A33" s="15">
        <f>'Cert 2'!A35</f>
        <v>0</v>
      </c>
      <c r="B33" s="15">
        <f>'Sheet 26'!D36</f>
        <v>0</v>
      </c>
      <c r="C33" s="221"/>
      <c r="D33" s="15">
        <f>'Sheet 26'!E36</f>
        <v>0</v>
      </c>
      <c r="E33" s="221"/>
      <c r="F33" s="15">
        <f>'Sheet 26'!F36</f>
        <v>0</v>
      </c>
      <c r="G33" s="15">
        <f>'Sheet 26'!F42</f>
        <v>0</v>
      </c>
      <c r="H33" s="11"/>
      <c r="I33" s="216" t="str">
        <f t="shared" si="0"/>
        <v/>
      </c>
      <c r="J33" s="221"/>
      <c r="K33" s="1" t="str">
        <f t="shared" si="1"/>
        <v xml:space="preserve"> </v>
      </c>
    </row>
    <row r="34" spans="1:11" x14ac:dyDescent="0.25">
      <c r="A34" s="15">
        <f>'Cert 2'!A36</f>
        <v>0</v>
      </c>
      <c r="B34" s="15">
        <f>'Sheet 27'!D36</f>
        <v>0</v>
      </c>
      <c r="C34" s="221"/>
      <c r="D34" s="15">
        <f>'Sheet 27'!E36</f>
        <v>0</v>
      </c>
      <c r="E34" s="221"/>
      <c r="F34" s="15">
        <f>'Sheet 27'!F36</f>
        <v>0</v>
      </c>
      <c r="G34" s="15">
        <f>'Sheet 27'!F42</f>
        <v>0</v>
      </c>
      <c r="H34" s="11"/>
      <c r="I34" s="216" t="str">
        <f t="shared" si="0"/>
        <v/>
      </c>
      <c r="J34" s="221"/>
      <c r="K34" s="1" t="str">
        <f t="shared" si="1"/>
        <v xml:space="preserve"> </v>
      </c>
    </row>
    <row r="35" spans="1:11" x14ac:dyDescent="0.25">
      <c r="A35" s="15">
        <f>'Cert 2'!A37</f>
        <v>0</v>
      </c>
      <c r="B35" s="15">
        <f>'Sheet 28'!D36</f>
        <v>0</v>
      </c>
      <c r="C35" s="221"/>
      <c r="D35" s="15">
        <f>'Sheet 28'!E36</f>
        <v>0</v>
      </c>
      <c r="E35" s="221"/>
      <c r="F35" s="15">
        <f>'Sheet 28'!F36</f>
        <v>0</v>
      </c>
      <c r="G35" s="15">
        <f>'Sheet 28'!F42</f>
        <v>0</v>
      </c>
      <c r="H35" s="11"/>
      <c r="I35" s="216" t="str">
        <f t="shared" si="0"/>
        <v/>
      </c>
      <c r="J35" s="221"/>
      <c r="K35" s="1" t="str">
        <f t="shared" si="1"/>
        <v xml:space="preserve"> </v>
      </c>
    </row>
    <row r="36" spans="1:11" x14ac:dyDescent="0.25">
      <c r="A36" s="15">
        <f>'Cert 2'!A38</f>
        <v>0</v>
      </c>
      <c r="B36" s="15">
        <f>'Sheet 29'!D36</f>
        <v>0</v>
      </c>
      <c r="C36" s="221"/>
      <c r="D36" s="15">
        <f>'Sheet 29'!E36</f>
        <v>0</v>
      </c>
      <c r="E36" s="221"/>
      <c r="F36" s="15">
        <f>'Sheet 29'!F36</f>
        <v>0</v>
      </c>
      <c r="G36" s="15">
        <f>'Sheet 29'!F42</f>
        <v>0</v>
      </c>
      <c r="H36" s="11"/>
      <c r="I36" s="216" t="str">
        <f t="shared" si="0"/>
        <v/>
      </c>
      <c r="J36" s="221"/>
      <c r="K36" s="1" t="str">
        <f t="shared" si="1"/>
        <v xml:space="preserve"> </v>
      </c>
    </row>
    <row r="37" spans="1:11" x14ac:dyDescent="0.25">
      <c r="A37" s="1"/>
      <c r="B37" s="1"/>
      <c r="C37" s="1"/>
      <c r="D37" s="1"/>
      <c r="E37" s="1"/>
      <c r="F37" s="1"/>
      <c r="G37" s="1"/>
      <c r="H37" s="36"/>
      <c r="I37" s="1"/>
      <c r="J37" s="1"/>
      <c r="K37" s="1"/>
    </row>
    <row r="38" spans="1:11" x14ac:dyDescent="0.25">
      <c r="A38" s="4" t="s">
        <v>205</v>
      </c>
      <c r="B38" s="1"/>
      <c r="C38" s="1"/>
      <c r="D38" s="1"/>
      <c r="E38" s="1"/>
      <c r="F38" s="1"/>
      <c r="G38" s="1"/>
      <c r="H38" s="36"/>
      <c r="I38" s="1"/>
      <c r="J38" s="1"/>
      <c r="K38" s="1"/>
    </row>
    <row r="39" spans="1:11" x14ac:dyDescent="0.25">
      <c r="A39" s="220" t="s">
        <v>206</v>
      </c>
      <c r="B39" s="1"/>
      <c r="C39" s="1"/>
      <c r="D39" s="1"/>
      <c r="E39" s="1"/>
      <c r="F39" s="1"/>
      <c r="G39" s="1"/>
      <c r="H39" s="36"/>
      <c r="I39" s="1"/>
      <c r="J39" s="1"/>
      <c r="K39" s="1"/>
    </row>
    <row r="40" spans="1:11" x14ac:dyDescent="0.25">
      <c r="A40" s="47"/>
      <c r="B40" s="1"/>
      <c r="C40" s="1"/>
      <c r="D40" s="1"/>
      <c r="E40" s="1"/>
      <c r="F40" s="1"/>
      <c r="G40" s="1"/>
      <c r="H40" s="36"/>
      <c r="I40" s="1"/>
      <c r="J40" s="1"/>
      <c r="K40" s="1"/>
    </row>
    <row r="41" spans="1:11" x14ac:dyDescent="0.25">
      <c r="A41" s="305"/>
      <c r="B41" s="305"/>
      <c r="C41" s="1"/>
      <c r="D41" s="240" t="s">
        <v>113</v>
      </c>
      <c r="E41" s="158"/>
      <c r="F41" s="1"/>
      <c r="G41" s="1"/>
      <c r="H41" s="36"/>
      <c r="I41" s="1"/>
      <c r="J41" s="1"/>
      <c r="K41" s="1"/>
    </row>
    <row r="42" spans="1:11" x14ac:dyDescent="0.25">
      <c r="A42" s="306" t="s">
        <v>207</v>
      </c>
      <c r="B42" s="306"/>
      <c r="C42" s="1"/>
      <c r="D42" s="240"/>
      <c r="E42" s="240"/>
      <c r="F42" s="1"/>
      <c r="G42" s="1"/>
      <c r="H42" s="36"/>
      <c r="I42" s="1"/>
      <c r="J42" s="1"/>
      <c r="K42" s="1"/>
    </row>
    <row r="44" spans="1:11" x14ac:dyDescent="0.25">
      <c r="A44" s="17"/>
      <c r="B44" s="17"/>
      <c r="C44" s="17"/>
      <c r="D44" s="17"/>
      <c r="E44" s="17"/>
      <c r="F44" s="17"/>
      <c r="G44" s="17"/>
      <c r="H44" s="223"/>
    </row>
    <row r="45" spans="1:11" x14ac:dyDescent="0.25">
      <c r="A45" s="16"/>
      <c r="B45" s="17"/>
      <c r="C45" s="17"/>
      <c r="D45" s="17"/>
      <c r="E45" s="17"/>
      <c r="F45" s="17"/>
      <c r="G45" s="17"/>
      <c r="H45" s="223"/>
    </row>
    <row r="46" spans="1:11" x14ac:dyDescent="0.25">
      <c r="A46" s="16"/>
      <c r="B46" s="49"/>
      <c r="C46" s="17"/>
      <c r="D46" s="49"/>
      <c r="E46" s="17"/>
      <c r="F46" s="49"/>
      <c r="G46" s="17"/>
      <c r="H46" s="223"/>
    </row>
    <row r="47" spans="1:11" x14ac:dyDescent="0.25">
      <c r="A47" s="16"/>
      <c r="B47" s="16"/>
      <c r="C47" s="17"/>
      <c r="D47" s="16"/>
      <c r="E47" s="17"/>
      <c r="F47" s="16"/>
      <c r="G47" s="17"/>
      <c r="H47" s="223"/>
    </row>
    <row r="48" spans="1:11" x14ac:dyDescent="0.25">
      <c r="A48" s="16"/>
      <c r="B48" s="16"/>
      <c r="C48" s="17"/>
      <c r="D48" s="16"/>
      <c r="E48" s="17"/>
      <c r="F48" s="16"/>
      <c r="G48" s="17"/>
      <c r="H48" s="223"/>
    </row>
    <row r="49" spans="1:8" x14ac:dyDescent="0.25">
      <c r="A49" s="16"/>
      <c r="B49" s="16"/>
      <c r="C49" s="17"/>
      <c r="D49" s="16"/>
      <c r="E49" s="17"/>
      <c r="F49" s="16"/>
      <c r="G49" s="17"/>
      <c r="H49" s="223"/>
    </row>
    <row r="50" spans="1:8" x14ac:dyDescent="0.25">
      <c r="A50" s="16"/>
      <c r="B50" s="16"/>
      <c r="C50" s="17"/>
      <c r="D50" s="16"/>
      <c r="E50" s="17"/>
      <c r="F50" s="16"/>
      <c r="G50" s="17"/>
      <c r="H50" s="223"/>
    </row>
    <row r="51" spans="1:8" x14ac:dyDescent="0.25">
      <c r="A51" s="16"/>
      <c r="B51" s="16"/>
      <c r="C51" s="17"/>
      <c r="D51" s="16"/>
      <c r="E51" s="17"/>
      <c r="F51" s="16"/>
      <c r="G51" s="17"/>
      <c r="H51" s="223"/>
    </row>
    <row r="52" spans="1:8" x14ac:dyDescent="0.25">
      <c r="B52" s="17"/>
      <c r="C52" s="17"/>
      <c r="D52" s="17"/>
      <c r="E52" s="17"/>
      <c r="F52" s="17"/>
      <c r="G52" s="17"/>
      <c r="H52" s="223"/>
    </row>
    <row r="53" spans="1:8" x14ac:dyDescent="0.25">
      <c r="B53" s="17"/>
      <c r="C53" s="17"/>
      <c r="D53" s="17"/>
      <c r="E53" s="17"/>
      <c r="F53" s="17"/>
      <c r="G53" s="17"/>
      <c r="H53" s="223"/>
    </row>
    <row r="54" spans="1:8" x14ac:dyDescent="0.25">
      <c r="B54" s="18"/>
      <c r="C54" s="17"/>
      <c r="D54" s="17"/>
      <c r="E54" s="17"/>
      <c r="F54" s="17"/>
      <c r="G54" s="17"/>
      <c r="H54" s="223"/>
    </row>
    <row r="55" spans="1:8" x14ac:dyDescent="0.25">
      <c r="B55" s="50"/>
      <c r="C55" s="17"/>
      <c r="D55" s="17"/>
      <c r="E55" s="17"/>
      <c r="F55" s="17"/>
      <c r="G55" s="17"/>
      <c r="H55" s="223"/>
    </row>
    <row r="56" spans="1:8" x14ac:dyDescent="0.25">
      <c r="A56" s="17"/>
      <c r="B56" s="17"/>
      <c r="C56" s="17"/>
      <c r="D56" s="17"/>
      <c r="E56" s="17"/>
      <c r="F56" s="17"/>
      <c r="G56" s="17"/>
      <c r="H56" s="223"/>
    </row>
    <row r="57" spans="1:8" x14ac:dyDescent="0.25">
      <c r="A57" s="17"/>
      <c r="B57" s="17"/>
      <c r="C57"/>
      <c r="D57" s="17"/>
      <c r="E57" s="17"/>
      <c r="F57" s="17"/>
      <c r="G57" s="17"/>
      <c r="H57" s="223"/>
    </row>
  </sheetData>
  <mergeCells count="15">
    <mergeCell ref="A41:B41"/>
    <mergeCell ref="A42:B42"/>
    <mergeCell ref="B6:B7"/>
    <mergeCell ref="C6:C7"/>
    <mergeCell ref="D6:D7"/>
    <mergeCell ref="D5:E5"/>
    <mergeCell ref="B5:C5"/>
    <mergeCell ref="J6:J7"/>
    <mergeCell ref="F5:J5"/>
    <mergeCell ref="A3:K3"/>
    <mergeCell ref="E6:E7"/>
    <mergeCell ref="F6:F7"/>
    <mergeCell ref="G6:G7"/>
    <mergeCell ref="H6:H7"/>
    <mergeCell ref="I6:I7"/>
  </mergeCells>
  <phoneticPr fontId="4" type="noConversion"/>
  <conditionalFormatting sqref="K8:K36">
    <cfRule type="notContainsBlanks" dxfId="0" priority="2">
      <formula>LEN(TRIM(K8))&gt;0</formula>
    </cfRule>
  </conditionalFormatting>
  <pageMargins left="0.5" right="0.5" top="1" bottom="1" header="0.5" footer="0.5"/>
  <pageSetup scale="58" orientation="portrait" blackAndWhite="1" r:id="rId1"/>
  <headerFooter alignWithMargins="0">
    <oddHeader>&amp;RState of Kansas
County Special District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L45"/>
  <sheetViews>
    <sheetView workbookViewId="0">
      <selection sqref="A1:A45"/>
    </sheetView>
  </sheetViews>
  <sheetFormatPr defaultRowHeight="12.75" x14ac:dyDescent="0.2"/>
  <cols>
    <col min="1" max="1" width="113.28515625" customWidth="1"/>
  </cols>
  <sheetData>
    <row r="1" spans="1:12" ht="15.75" x14ac:dyDescent="0.25">
      <c r="A1" s="259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259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259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259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2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259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259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5">
      <c r="A8" s="259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x14ac:dyDescent="0.25">
      <c r="A9" s="259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A10" s="25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x14ac:dyDescent="0.25">
      <c r="A11" s="25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75" x14ac:dyDescent="0.25">
      <c r="A12" s="25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x14ac:dyDescent="0.25">
      <c r="A13" s="25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x14ac:dyDescent="0.25">
      <c r="A14" s="25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25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.75" x14ac:dyDescent="0.25">
      <c r="A16" s="25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.75" x14ac:dyDescent="0.25">
      <c r="A17" s="25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75" x14ac:dyDescent="0.25">
      <c r="A18" s="25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75" x14ac:dyDescent="0.25">
      <c r="A19" s="25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25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75" x14ac:dyDescent="0.25">
      <c r="A21" s="25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25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x14ac:dyDescent="0.25">
      <c r="A23" s="25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25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25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25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25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25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25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25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x14ac:dyDescent="0.25">
      <c r="A31" s="25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25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x14ac:dyDescent="0.25">
      <c r="A33" s="25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25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25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25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25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25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25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25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 x14ac:dyDescent="0.25">
      <c r="A41" s="25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 x14ac:dyDescent="0.25">
      <c r="A42" s="25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75" x14ac:dyDescent="0.25">
      <c r="A43" s="25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x14ac:dyDescent="0.25">
      <c r="A44" s="25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75" x14ac:dyDescent="0.25">
      <c r="A45" s="25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sheetProtection sheet="1" objects="1" scenarios="1"/>
  <mergeCells count="1">
    <mergeCell ref="A1:A45"/>
  </mergeCells>
  <pageMargins left="0.7" right="0.7" top="0.75" bottom="0.75" header="0.3" footer="0.3"/>
  <pageSetup scale="81" orientation="portrait" blackAndWhite="1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BCC6C-AD40-497B-ACEC-7642CB4C95F9}">
  <dimension ref="A1:A7"/>
  <sheetViews>
    <sheetView workbookViewId="0">
      <selection activeCell="A8" sqref="A8"/>
    </sheetView>
  </sheetViews>
  <sheetFormatPr defaultRowHeight="12.75" x14ac:dyDescent="0.2"/>
  <cols>
    <col min="1" max="1" width="83.5703125" customWidth="1"/>
  </cols>
  <sheetData>
    <row r="1" spans="1:1" ht="15.75" x14ac:dyDescent="0.2">
      <c r="A1" s="235" t="s">
        <v>208</v>
      </c>
    </row>
    <row r="2" spans="1:1" ht="15.75" x14ac:dyDescent="0.2">
      <c r="A2" s="236" t="s">
        <v>209</v>
      </c>
    </row>
    <row r="3" spans="1:1" ht="15.75" x14ac:dyDescent="0.2">
      <c r="A3" s="236" t="s">
        <v>210</v>
      </c>
    </row>
    <row r="4" spans="1:1" ht="15.75" x14ac:dyDescent="0.2">
      <c r="A4" s="117" t="s">
        <v>211</v>
      </c>
    </row>
    <row r="6" spans="1:1" x14ac:dyDescent="0.2">
      <c r="A6" s="318" t="s">
        <v>215</v>
      </c>
    </row>
    <row r="7" spans="1:1" x14ac:dyDescent="0.2">
      <c r="A7" s="318" t="s">
        <v>216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I62"/>
  <sheetViews>
    <sheetView zoomScale="110" zoomScaleNormal="110" workbookViewId="0"/>
  </sheetViews>
  <sheetFormatPr defaultRowHeight="15.75" x14ac:dyDescent="0.25"/>
  <cols>
    <col min="1" max="1" width="26.7109375" style="3" customWidth="1"/>
    <col min="2" max="2" width="13.28515625" style="3" customWidth="1"/>
    <col min="3" max="3" width="6.5703125" style="3" customWidth="1"/>
    <col min="4" max="4" width="14" style="3" customWidth="1"/>
    <col min="5" max="5" width="16.5703125" style="3" customWidth="1"/>
    <col min="6" max="6" width="16.7109375" style="3" customWidth="1"/>
    <col min="7" max="9" width="13.7109375" style="3" customWidth="1"/>
    <col min="10" max="16384" width="9.140625" style="3"/>
  </cols>
  <sheetData>
    <row r="1" spans="1:9" x14ac:dyDescent="0.25">
      <c r="A1" s="1">
        <f>input!E3</f>
        <v>0</v>
      </c>
      <c r="B1" s="1"/>
      <c r="C1" s="2"/>
      <c r="D1" s="1"/>
      <c r="E1" s="1"/>
      <c r="F1" s="1"/>
      <c r="G1" s="1"/>
      <c r="H1" s="1"/>
      <c r="I1" s="1">
        <f>input!E5</f>
        <v>2025</v>
      </c>
    </row>
    <row r="2" spans="1:9" x14ac:dyDescent="0.25">
      <c r="A2" s="261" t="s">
        <v>111</v>
      </c>
      <c r="B2" s="262"/>
      <c r="C2" s="262"/>
      <c r="D2" s="262"/>
      <c r="E2" s="262"/>
      <c r="F2" s="262"/>
      <c r="G2" s="262"/>
      <c r="H2" s="1"/>
      <c r="I2" s="1"/>
    </row>
    <row r="3" spans="1:9" x14ac:dyDescent="0.25">
      <c r="A3" s="5"/>
      <c r="B3" s="6"/>
      <c r="C3" s="6"/>
      <c r="D3" s="6"/>
      <c r="E3" s="6"/>
      <c r="F3" s="6"/>
      <c r="G3" s="1"/>
      <c r="H3" s="1"/>
      <c r="I3" s="1"/>
    </row>
    <row r="4" spans="1:9" x14ac:dyDescent="0.25">
      <c r="A4" s="87"/>
      <c r="B4" s="87"/>
      <c r="C4" s="87"/>
      <c r="D4" s="87"/>
      <c r="E4" s="87"/>
      <c r="F4" s="87"/>
      <c r="G4" s="87"/>
      <c r="H4" s="87"/>
      <c r="I4" s="87"/>
    </row>
    <row r="5" spans="1:9" x14ac:dyDescent="0.25">
      <c r="A5" s="1"/>
      <c r="B5" s="1"/>
      <c r="C5" s="1"/>
      <c r="D5" s="263" t="str">
        <f>CONCATENATE("",I1," Adopted Budget")</f>
        <v>2025 Adopted Budget</v>
      </c>
      <c r="E5" s="311"/>
      <c r="F5" s="311"/>
      <c r="G5" s="311"/>
      <c r="H5" s="311"/>
      <c r="I5" s="312"/>
    </row>
    <row r="6" spans="1:9" ht="17.25" customHeight="1" x14ac:dyDescent="0.25">
      <c r="A6" s="1"/>
      <c r="B6" s="1"/>
      <c r="C6" s="218"/>
      <c r="D6" s="308"/>
      <c r="E6" s="60"/>
      <c r="F6" s="309" t="s">
        <v>112</v>
      </c>
      <c r="G6" s="310"/>
      <c r="H6" s="247"/>
      <c r="I6" s="247"/>
    </row>
    <row r="7" spans="1:9" ht="15.75" customHeight="1" x14ac:dyDescent="0.25">
      <c r="A7" s="2"/>
      <c r="B7" s="22"/>
      <c r="C7" s="268" t="s">
        <v>113</v>
      </c>
      <c r="D7" s="264" t="s">
        <v>114</v>
      </c>
      <c r="E7" s="264" t="str">
        <f>CONCATENATE("Amount of ",I1-1," Ad Valorem Tax")</f>
        <v>Amount of 2024 Ad Valorem Tax</v>
      </c>
      <c r="F7" s="267" t="s">
        <v>115</v>
      </c>
      <c r="G7" s="265" t="s">
        <v>116</v>
      </c>
      <c r="H7" s="246"/>
      <c r="I7" s="315" t="s">
        <v>212</v>
      </c>
    </row>
    <row r="8" spans="1:9" ht="38.25" customHeight="1" x14ac:dyDescent="0.25">
      <c r="A8" s="7" t="s">
        <v>117</v>
      </c>
      <c r="B8" s="91"/>
      <c r="C8" s="268"/>
      <c r="D8" s="264"/>
      <c r="E8" s="264"/>
      <c r="F8" s="313"/>
      <c r="G8" s="264"/>
      <c r="H8" s="246" t="s">
        <v>213</v>
      </c>
      <c r="I8" s="315"/>
    </row>
    <row r="9" spans="1:9" x14ac:dyDescent="0.25">
      <c r="A9" s="165" t="s">
        <v>214</v>
      </c>
      <c r="B9" s="9" t="s">
        <v>118</v>
      </c>
      <c r="C9" s="269"/>
      <c r="D9" s="307"/>
      <c r="E9" s="307"/>
      <c r="F9" s="314"/>
      <c r="G9" s="307"/>
      <c r="H9" s="248"/>
      <c r="I9" s="316"/>
    </row>
    <row r="10" spans="1:9" x14ac:dyDescent="0.25">
      <c r="A10" s="65"/>
      <c r="B10" s="150"/>
      <c r="C10" s="153" t="str">
        <f>IF('Sheet 1'!E72&gt;0,'Sheet 1'!E72," ")</f>
        <v xml:space="preserve"> </v>
      </c>
      <c r="D10" s="15">
        <f>'Sheet 1'!F36</f>
        <v>0</v>
      </c>
      <c r="E10" s="15">
        <f>'Sheet 1'!F42</f>
        <v>0</v>
      </c>
      <c r="F10" s="101"/>
      <c r="G10" s="92" t="str">
        <f>IF(F10&gt;0,ROUND(E10/$F10*1000,3),"  ")</f>
        <v xml:space="preserve">  </v>
      </c>
      <c r="H10" s="101"/>
      <c r="I10" s="317" t="str">
        <f>IF(E10&gt;'Sheet 1'!C55, "YES", "NO")</f>
        <v>NO</v>
      </c>
    </row>
    <row r="11" spans="1:9" x14ac:dyDescent="0.25">
      <c r="A11" s="65"/>
      <c r="B11" s="150"/>
      <c r="C11" s="153" t="str">
        <f>IF('Sheet 2'!E72&gt;0,'Sheet 2'!E72," ")</f>
        <v xml:space="preserve"> </v>
      </c>
      <c r="D11" s="15">
        <f>'Sheet 2'!F36</f>
        <v>0</v>
      </c>
      <c r="E11" s="15">
        <f>'Sheet 2'!F42</f>
        <v>0</v>
      </c>
      <c r="F11" s="101"/>
      <c r="G11" s="92" t="str">
        <f t="shared" ref="G11:G38" si="0">IF(F11&gt;0,ROUND(E11/$F11*1000,3),"  ")</f>
        <v xml:space="preserve">  </v>
      </c>
      <c r="H11" s="101"/>
      <c r="I11" s="317" t="str">
        <f>IF(E11&gt;'Sheet 2'!C55, "YES", "NO")</f>
        <v>NO</v>
      </c>
    </row>
    <row r="12" spans="1:9" x14ac:dyDescent="0.25">
      <c r="A12" s="65"/>
      <c r="B12" s="150"/>
      <c r="C12" s="153" t="str">
        <f>IF('Sheet 3'!E72&gt;0,'Sheet 3'!E72," ")</f>
        <v xml:space="preserve"> </v>
      </c>
      <c r="D12" s="15">
        <f>'Sheet 3'!F36</f>
        <v>0</v>
      </c>
      <c r="E12" s="15">
        <f>'Sheet 3'!F42</f>
        <v>0</v>
      </c>
      <c r="F12" s="101"/>
      <c r="G12" s="92" t="str">
        <f t="shared" si="0"/>
        <v xml:space="preserve">  </v>
      </c>
      <c r="H12" s="101"/>
      <c r="I12" s="317" t="str">
        <f>IF(E12&gt;'Sheet 3'!C55, "YES", "NO")</f>
        <v>NO</v>
      </c>
    </row>
    <row r="13" spans="1:9" x14ac:dyDescent="0.25">
      <c r="A13" s="65"/>
      <c r="B13" s="150"/>
      <c r="C13" s="153" t="str">
        <f>IF('Sheet 4'!E72&gt;0,'Sheet 4'!E72," ")</f>
        <v xml:space="preserve"> </v>
      </c>
      <c r="D13" s="15">
        <f>'Sheet 4'!F36</f>
        <v>0</v>
      </c>
      <c r="E13" s="15">
        <f>'Sheet 4'!F42</f>
        <v>0</v>
      </c>
      <c r="F13" s="101"/>
      <c r="G13" s="92" t="str">
        <f t="shared" si="0"/>
        <v xml:space="preserve">  </v>
      </c>
      <c r="H13" s="101"/>
      <c r="I13" s="317" t="str">
        <f>IF(E13&gt;'Sheet 4'!C55, "YES", "NO")</f>
        <v>NO</v>
      </c>
    </row>
    <row r="14" spans="1:9" x14ac:dyDescent="0.25">
      <c r="A14" s="65"/>
      <c r="B14" s="150"/>
      <c r="C14" s="153" t="str">
        <f>IF('Sheet 5'!E72&gt;0,'Sheet 5'!E72," ")</f>
        <v xml:space="preserve"> </v>
      </c>
      <c r="D14" s="15">
        <f>'Sheet 5'!F36</f>
        <v>0</v>
      </c>
      <c r="E14" s="15">
        <f>'Sheet 5'!F42</f>
        <v>0</v>
      </c>
      <c r="F14" s="101"/>
      <c r="G14" s="92" t="str">
        <f t="shared" si="0"/>
        <v xml:space="preserve">  </v>
      </c>
      <c r="H14" s="101"/>
      <c r="I14" s="317" t="str">
        <f>IF(E14&gt;'Sheet 5'!C55, "YES", "NO")</f>
        <v>NO</v>
      </c>
    </row>
    <row r="15" spans="1:9" x14ac:dyDescent="0.25">
      <c r="A15" s="65"/>
      <c r="B15" s="150"/>
      <c r="C15" s="153" t="str">
        <f>IF('Sheet 6'!E72&gt;0,'Sheet 6'!E72," ")</f>
        <v xml:space="preserve"> </v>
      </c>
      <c r="D15" s="15">
        <f>'Sheet 6'!F36</f>
        <v>0</v>
      </c>
      <c r="E15" s="15">
        <f>'Sheet 6'!F42</f>
        <v>0</v>
      </c>
      <c r="F15" s="101"/>
      <c r="G15" s="92" t="str">
        <f t="shared" si="0"/>
        <v xml:space="preserve">  </v>
      </c>
      <c r="H15" s="101"/>
      <c r="I15" s="317" t="str">
        <f>IF(E15&gt;'Sheet 6'!C55, "YES", "NO")</f>
        <v>NO</v>
      </c>
    </row>
    <row r="16" spans="1:9" x14ac:dyDescent="0.25">
      <c r="A16" s="65"/>
      <c r="B16" s="150"/>
      <c r="C16" s="153" t="str">
        <f>IF('Sheet 7'!E72&gt;0,'Sheet 7'!E72," ")</f>
        <v xml:space="preserve"> </v>
      </c>
      <c r="D16" s="15">
        <f>'Sheet 7'!F36</f>
        <v>0</v>
      </c>
      <c r="E16" s="15">
        <f>'Sheet 7'!F42</f>
        <v>0</v>
      </c>
      <c r="F16" s="101"/>
      <c r="G16" s="92" t="str">
        <f t="shared" si="0"/>
        <v xml:space="preserve">  </v>
      </c>
      <c r="H16" s="101"/>
      <c r="I16" s="317" t="str">
        <f>IF(E16&gt;'Sheet 7'!$C$55, "YES", "NO")</f>
        <v>NO</v>
      </c>
    </row>
    <row r="17" spans="1:9" x14ac:dyDescent="0.25">
      <c r="A17" s="65"/>
      <c r="B17" s="150"/>
      <c r="C17" s="153" t="str">
        <f>IF('Sheet 8'!E72&gt;0,'Sheet 8'!E72," ")</f>
        <v xml:space="preserve"> </v>
      </c>
      <c r="D17" s="15">
        <f>'Sheet 8'!F36</f>
        <v>0</v>
      </c>
      <c r="E17" s="15">
        <f>'Sheet 8'!F42</f>
        <v>0</v>
      </c>
      <c r="F17" s="101"/>
      <c r="G17" s="92" t="str">
        <f t="shared" si="0"/>
        <v xml:space="preserve">  </v>
      </c>
      <c r="H17" s="101"/>
      <c r="I17" s="317" t="str">
        <f>IF(E17&gt;'Sheet 8'!C55, "YES", "NO")</f>
        <v>NO</v>
      </c>
    </row>
    <row r="18" spans="1:9" x14ac:dyDescent="0.25">
      <c r="A18" s="65"/>
      <c r="B18" s="150"/>
      <c r="C18" s="153" t="str">
        <f>IF('Sheet 9'!E72&gt;0,'Sheet 9'!E72," ")</f>
        <v xml:space="preserve"> </v>
      </c>
      <c r="D18" s="15">
        <f>'Sheet 9'!F36</f>
        <v>0</v>
      </c>
      <c r="E18" s="15">
        <f>'Sheet 9'!F42</f>
        <v>0</v>
      </c>
      <c r="F18" s="101"/>
      <c r="G18" s="92" t="str">
        <f t="shared" si="0"/>
        <v xml:space="preserve">  </v>
      </c>
      <c r="H18" s="101"/>
      <c r="I18" s="317" t="str">
        <f>IF(E18&gt;'Sheet 9'!$C$55, "YES", "NO")</f>
        <v>NO</v>
      </c>
    </row>
    <row r="19" spans="1:9" x14ac:dyDescent="0.25">
      <c r="A19" s="65"/>
      <c r="B19" s="150"/>
      <c r="C19" s="153" t="str">
        <f>IF('Sheet 10'!E72&gt;0,'Sheet 10'!E72," ")</f>
        <v xml:space="preserve"> </v>
      </c>
      <c r="D19" s="15">
        <f>'Sheet 10'!F36</f>
        <v>0</v>
      </c>
      <c r="E19" s="15">
        <f>'Sheet 10'!F42</f>
        <v>0</v>
      </c>
      <c r="F19" s="101"/>
      <c r="G19" s="92" t="str">
        <f t="shared" si="0"/>
        <v xml:space="preserve">  </v>
      </c>
      <c r="H19" s="101"/>
      <c r="I19" s="317" t="str">
        <f>IF(E19&gt;'Sheet 10'!$C$55, "YES", "NO")</f>
        <v>NO</v>
      </c>
    </row>
    <row r="20" spans="1:9" x14ac:dyDescent="0.25">
      <c r="A20" s="65"/>
      <c r="B20" s="150"/>
      <c r="C20" s="153" t="str">
        <f>IF('Sheet 11'!E72&gt;0,'Sheet 11'!E72," ")</f>
        <v xml:space="preserve"> </v>
      </c>
      <c r="D20" s="15">
        <f>'Sheet 11'!F36</f>
        <v>0</v>
      </c>
      <c r="E20" s="15">
        <f>'Sheet 11'!F42</f>
        <v>0</v>
      </c>
      <c r="F20" s="101"/>
      <c r="G20" s="92" t="str">
        <f t="shared" si="0"/>
        <v xml:space="preserve">  </v>
      </c>
      <c r="H20" s="101"/>
      <c r="I20" s="317" t="str">
        <f>IF(E20&gt;'Sheet 11'!$C$55, "YES", "NO")</f>
        <v>NO</v>
      </c>
    </row>
    <row r="21" spans="1:9" x14ac:dyDescent="0.25">
      <c r="A21" s="65"/>
      <c r="B21" s="150"/>
      <c r="C21" s="153" t="str">
        <f>IF('Sheet 12'!E72&gt;0,'Sheet 12'!E72," ")</f>
        <v xml:space="preserve"> </v>
      </c>
      <c r="D21" s="15">
        <f>'Sheet 12'!F36</f>
        <v>0</v>
      </c>
      <c r="E21" s="15">
        <f>'Sheet 12'!F42</f>
        <v>0</v>
      </c>
      <c r="F21" s="101"/>
      <c r="G21" s="92" t="str">
        <f t="shared" si="0"/>
        <v xml:space="preserve">  </v>
      </c>
      <c r="H21" s="101"/>
      <c r="I21" s="317" t="str">
        <f>IF(E21&gt;'Sheet 12'!$C$55, "YES", "NO")</f>
        <v>NO</v>
      </c>
    </row>
    <row r="22" spans="1:9" x14ac:dyDescent="0.25">
      <c r="A22" s="65"/>
      <c r="B22" s="150"/>
      <c r="C22" s="153" t="str">
        <f>IF('Sheet 13'!E72&gt;0,'Sheet 13'!E72," ")</f>
        <v xml:space="preserve"> </v>
      </c>
      <c r="D22" s="15">
        <f>'Sheet 13'!F36</f>
        <v>0</v>
      </c>
      <c r="E22" s="15">
        <f>'Sheet 13'!F42</f>
        <v>0</v>
      </c>
      <c r="F22" s="101"/>
      <c r="G22" s="92" t="str">
        <f t="shared" si="0"/>
        <v xml:space="preserve">  </v>
      </c>
      <c r="H22" s="101"/>
      <c r="I22" s="317" t="str">
        <f>IF(E22&gt;'Sheet 13'!$C$55, "YES", "NO")</f>
        <v>NO</v>
      </c>
    </row>
    <row r="23" spans="1:9" x14ac:dyDescent="0.25">
      <c r="A23" s="65"/>
      <c r="B23" s="150"/>
      <c r="C23" s="153" t="str">
        <f>IF('Sheet 14'!E72&gt;0,'Sheet 14'!E72," ")</f>
        <v xml:space="preserve"> </v>
      </c>
      <c r="D23" s="15">
        <f>'Sheet 14'!F36</f>
        <v>0</v>
      </c>
      <c r="E23" s="15">
        <f>'Sheet 14'!F42</f>
        <v>0</v>
      </c>
      <c r="F23" s="101"/>
      <c r="G23" s="92" t="str">
        <f t="shared" si="0"/>
        <v xml:space="preserve">  </v>
      </c>
      <c r="H23" s="101"/>
      <c r="I23" s="317" t="str">
        <f>IF(E23&gt;'Sheet 14'!$C$55, "YES", "NO")</f>
        <v>NO</v>
      </c>
    </row>
    <row r="24" spans="1:9" x14ac:dyDescent="0.25">
      <c r="A24" s="65"/>
      <c r="B24" s="150"/>
      <c r="C24" s="153" t="str">
        <f>IF('Sheet 15'!E72&gt;0,'Sheet 15'!E72," ")</f>
        <v xml:space="preserve"> </v>
      </c>
      <c r="D24" s="15">
        <f>'Sheet 15'!F36</f>
        <v>0</v>
      </c>
      <c r="E24" s="15">
        <f>'Sheet 15'!F42</f>
        <v>0</v>
      </c>
      <c r="F24" s="101"/>
      <c r="G24" s="92" t="str">
        <f t="shared" si="0"/>
        <v xml:space="preserve">  </v>
      </c>
      <c r="H24" s="101"/>
      <c r="I24" s="317" t="str">
        <f>IF(E24&gt;'Sheet 15'!$C$55, "YES", "NO")</f>
        <v>NO</v>
      </c>
    </row>
    <row r="25" spans="1:9" x14ac:dyDescent="0.25">
      <c r="A25" s="65"/>
      <c r="B25" s="150"/>
      <c r="C25" s="153" t="str">
        <f>IF('Sheet 16'!E72&gt;0,'Sheet 16'!E72," ")</f>
        <v xml:space="preserve"> </v>
      </c>
      <c r="D25" s="15">
        <f>'Sheet 16'!F36</f>
        <v>0</v>
      </c>
      <c r="E25" s="15">
        <f>'Sheet 16'!F42</f>
        <v>0</v>
      </c>
      <c r="F25" s="101"/>
      <c r="G25" s="92" t="str">
        <f t="shared" si="0"/>
        <v xml:space="preserve">  </v>
      </c>
      <c r="H25" s="101"/>
      <c r="I25" s="317" t="str">
        <f>IF(E25&gt;'Sheet 16'!$C$55, "YES", "NO")</f>
        <v>NO</v>
      </c>
    </row>
    <row r="26" spans="1:9" x14ac:dyDescent="0.25">
      <c r="A26" s="65"/>
      <c r="B26" s="150"/>
      <c r="C26" s="153" t="str">
        <f>IF('Sheet 17'!E72&gt;0,'Sheet 17'!E72," ")</f>
        <v xml:space="preserve"> </v>
      </c>
      <c r="D26" s="15">
        <f>'Sheet 17'!F36</f>
        <v>0</v>
      </c>
      <c r="E26" s="15">
        <f>'Sheet 17'!F42</f>
        <v>0</v>
      </c>
      <c r="F26" s="101"/>
      <c r="G26" s="92" t="str">
        <f t="shared" si="0"/>
        <v xml:space="preserve">  </v>
      </c>
      <c r="H26" s="101"/>
      <c r="I26" s="317" t="str">
        <f>IF(E26&gt;'Sheet 17'!$C$55, "YES", "NO")</f>
        <v>NO</v>
      </c>
    </row>
    <row r="27" spans="1:9" x14ac:dyDescent="0.25">
      <c r="A27" s="65"/>
      <c r="B27" s="150"/>
      <c r="C27" s="153" t="str">
        <f>IF('Sheet 18'!E72&gt;0,'Sheet 18'!E72," ")</f>
        <v xml:space="preserve"> </v>
      </c>
      <c r="D27" s="15">
        <f>'Sheet 18'!F36</f>
        <v>0</v>
      </c>
      <c r="E27" s="15">
        <f>'Sheet 18'!F42</f>
        <v>0</v>
      </c>
      <c r="F27" s="101"/>
      <c r="G27" s="92" t="str">
        <f t="shared" si="0"/>
        <v xml:space="preserve">  </v>
      </c>
      <c r="H27" s="101"/>
      <c r="I27" s="317" t="str">
        <f>IF(E27&gt;'Sheet 18'!$C$55, "YES", "NO")</f>
        <v>NO</v>
      </c>
    </row>
    <row r="28" spans="1:9" x14ac:dyDescent="0.25">
      <c r="A28" s="65"/>
      <c r="B28" s="150"/>
      <c r="C28" s="153" t="str">
        <f>IF('Sheet 19'!E72&gt;0,'Sheet 19'!E72," ")</f>
        <v xml:space="preserve"> </v>
      </c>
      <c r="D28" s="15">
        <f>'Sheet 19'!F36</f>
        <v>0</v>
      </c>
      <c r="E28" s="15">
        <f>'Sheet 19'!F42</f>
        <v>0</v>
      </c>
      <c r="F28" s="101"/>
      <c r="G28" s="92" t="str">
        <f t="shared" si="0"/>
        <v xml:space="preserve">  </v>
      </c>
      <c r="H28" s="101"/>
      <c r="I28" s="317" t="str">
        <f>IF(E28&gt;'Sheet 19'!$C$55, "YES", "NO")</f>
        <v>NO</v>
      </c>
    </row>
    <row r="29" spans="1:9" x14ac:dyDescent="0.25">
      <c r="A29" s="65"/>
      <c r="B29" s="150"/>
      <c r="C29" s="153" t="str">
        <f>IF('Sheet 20'!E72&gt;0,'Sheet 20'!E72," ")</f>
        <v xml:space="preserve"> </v>
      </c>
      <c r="D29" s="15">
        <f>'Sheet 20'!F36</f>
        <v>0</v>
      </c>
      <c r="E29" s="15">
        <f>'Sheet 20'!F42</f>
        <v>0</v>
      </c>
      <c r="F29" s="101"/>
      <c r="G29" s="92" t="str">
        <f t="shared" si="0"/>
        <v xml:space="preserve">  </v>
      </c>
      <c r="H29" s="101"/>
      <c r="I29" s="317" t="str">
        <f>IF(E29&gt;'Sheet 20'!$C$55, "YES", "NO")</f>
        <v>NO</v>
      </c>
    </row>
    <row r="30" spans="1:9" x14ac:dyDescent="0.25">
      <c r="A30" s="65"/>
      <c r="B30" s="150"/>
      <c r="C30" s="153" t="str">
        <f>IF('Sheet 21'!E72&gt;0,'Sheet 21'!E72," ")</f>
        <v xml:space="preserve"> </v>
      </c>
      <c r="D30" s="15">
        <f>'Sheet 21'!F36</f>
        <v>0</v>
      </c>
      <c r="E30" s="15">
        <f>'Sheet 21'!F42</f>
        <v>0</v>
      </c>
      <c r="F30" s="101"/>
      <c r="G30" s="92" t="str">
        <f t="shared" si="0"/>
        <v xml:space="preserve">  </v>
      </c>
      <c r="H30" s="101"/>
      <c r="I30" s="317" t="str">
        <f>IF(E30&gt;'Sheet 21'!$C$55, "YES", "NO")</f>
        <v>NO</v>
      </c>
    </row>
    <row r="31" spans="1:9" x14ac:dyDescent="0.25">
      <c r="A31" s="65"/>
      <c r="B31" s="150"/>
      <c r="C31" s="153" t="str">
        <f>IF('Sheet 22'!E72&gt;0,'Sheet 22'!E72," ")</f>
        <v xml:space="preserve"> </v>
      </c>
      <c r="D31" s="15">
        <f>'Sheet 22'!F36</f>
        <v>0</v>
      </c>
      <c r="E31" s="15">
        <f>'Sheet 22'!F42</f>
        <v>0</v>
      </c>
      <c r="F31" s="101"/>
      <c r="G31" s="92" t="str">
        <f t="shared" si="0"/>
        <v xml:space="preserve">  </v>
      </c>
      <c r="H31" s="101"/>
      <c r="I31" s="317" t="str">
        <f>IF(E31&gt;'Sheet 22'!$C$55, "YES", "NO")</f>
        <v>NO</v>
      </c>
    </row>
    <row r="32" spans="1:9" x14ac:dyDescent="0.25">
      <c r="A32" s="65"/>
      <c r="B32" s="150"/>
      <c r="C32" s="153" t="str">
        <f>IF('Sheet 23'!E72&gt;0,'Sheet 23'!E72," ")</f>
        <v xml:space="preserve"> </v>
      </c>
      <c r="D32" s="15">
        <f>'Sheet 23'!F36</f>
        <v>0</v>
      </c>
      <c r="E32" s="15">
        <f>'Sheet 23'!F42</f>
        <v>0</v>
      </c>
      <c r="F32" s="101"/>
      <c r="G32" s="92" t="str">
        <f t="shared" si="0"/>
        <v xml:space="preserve">  </v>
      </c>
      <c r="H32" s="101"/>
      <c r="I32" s="317" t="str">
        <f>IF(E32&gt;'Sheet 23'!$C$55, "YES", "NO")</f>
        <v>NO</v>
      </c>
    </row>
    <row r="33" spans="1:9" x14ac:dyDescent="0.25">
      <c r="A33" s="65"/>
      <c r="B33" s="150"/>
      <c r="C33" s="153" t="str">
        <f>IF('Sheet 24'!E72&gt;0,'Sheet 24'!E72," ")</f>
        <v xml:space="preserve"> </v>
      </c>
      <c r="D33" s="15">
        <f>'Sheet 24'!F36</f>
        <v>0</v>
      </c>
      <c r="E33" s="15">
        <f>'Sheet 24'!F42</f>
        <v>0</v>
      </c>
      <c r="F33" s="101"/>
      <c r="G33" s="92" t="str">
        <f t="shared" si="0"/>
        <v xml:space="preserve">  </v>
      </c>
      <c r="H33" s="101"/>
      <c r="I33" s="317" t="str">
        <f>IF(E33&gt;'Sheet 24'!$C$55, "YES", "NO")</f>
        <v>NO</v>
      </c>
    </row>
    <row r="34" spans="1:9" x14ac:dyDescent="0.25">
      <c r="A34" s="65"/>
      <c r="B34" s="150"/>
      <c r="C34" s="153" t="str">
        <f>IF('Sheet 25'!E72&gt;0,'Sheet 25'!E72," ")</f>
        <v xml:space="preserve"> </v>
      </c>
      <c r="D34" s="15">
        <f>'Sheet 25'!F36</f>
        <v>0</v>
      </c>
      <c r="E34" s="15">
        <f>'Sheet 25'!F42</f>
        <v>0</v>
      </c>
      <c r="F34" s="101"/>
      <c r="G34" s="92" t="str">
        <f t="shared" si="0"/>
        <v xml:space="preserve">  </v>
      </c>
      <c r="H34" s="101"/>
      <c r="I34" s="317" t="str">
        <f>IF(E34&gt;'Sheet 25'!$C$55, "YES", "NO")</f>
        <v>NO</v>
      </c>
    </row>
    <row r="35" spans="1:9" x14ac:dyDescent="0.25">
      <c r="A35" s="65"/>
      <c r="B35" s="150"/>
      <c r="C35" s="153" t="str">
        <f>IF('Sheet 26'!E72&gt;0,'Sheet 26'!E72," ")</f>
        <v xml:space="preserve"> </v>
      </c>
      <c r="D35" s="15">
        <f>'Sheet 26'!F36</f>
        <v>0</v>
      </c>
      <c r="E35" s="15">
        <f>'Sheet 26'!F42</f>
        <v>0</v>
      </c>
      <c r="F35" s="101"/>
      <c r="G35" s="92" t="str">
        <f t="shared" si="0"/>
        <v xml:space="preserve">  </v>
      </c>
      <c r="H35" s="101"/>
      <c r="I35" s="317" t="str">
        <f>IF(E35&gt;'Sheet 26'!$C$55, "YES", "NO")</f>
        <v>NO</v>
      </c>
    </row>
    <row r="36" spans="1:9" x14ac:dyDescent="0.25">
      <c r="A36" s="65"/>
      <c r="B36" s="150"/>
      <c r="C36" s="153" t="str">
        <f>IF('Sheet 27'!E72&gt;0,'Sheet 27'!E72," ")</f>
        <v xml:space="preserve"> </v>
      </c>
      <c r="D36" s="15">
        <f>'Sheet 27'!F36</f>
        <v>0</v>
      </c>
      <c r="E36" s="15">
        <f>'Sheet 27'!F42</f>
        <v>0</v>
      </c>
      <c r="F36" s="101"/>
      <c r="G36" s="92" t="str">
        <f t="shared" si="0"/>
        <v xml:space="preserve">  </v>
      </c>
      <c r="H36" s="101"/>
      <c r="I36" s="317" t="str">
        <f>IF(E36&gt;'Sheet 27'!$C$55, "YES", "NO")</f>
        <v>NO</v>
      </c>
    </row>
    <row r="37" spans="1:9" x14ac:dyDescent="0.25">
      <c r="A37" s="65"/>
      <c r="B37" s="150"/>
      <c r="C37" s="153" t="str">
        <f>IF('Sheet 28'!E72&gt;0,'Sheet 28'!E72," ")</f>
        <v xml:space="preserve"> </v>
      </c>
      <c r="D37" s="15">
        <f>'Sheet 28'!F36</f>
        <v>0</v>
      </c>
      <c r="E37" s="15">
        <f>'Sheet 28'!F42</f>
        <v>0</v>
      </c>
      <c r="F37" s="101"/>
      <c r="G37" s="92" t="str">
        <f t="shared" si="0"/>
        <v xml:space="preserve">  </v>
      </c>
      <c r="H37" s="101"/>
      <c r="I37" s="317" t="str">
        <f>IF(E37&gt;'Sheet 28'!$C$55, "YES", "NO")</f>
        <v>NO</v>
      </c>
    </row>
    <row r="38" spans="1:9" x14ac:dyDescent="0.25">
      <c r="A38" s="65"/>
      <c r="B38" s="150"/>
      <c r="C38" s="153" t="str">
        <f>IF('Sheet 29'!E72&gt;0,'Sheet 29'!E72," ")</f>
        <v xml:space="preserve"> </v>
      </c>
      <c r="D38" s="15">
        <f>'Sheet 29'!F36</f>
        <v>0</v>
      </c>
      <c r="E38" s="15">
        <f>'Sheet 29'!F42</f>
        <v>0</v>
      </c>
      <c r="F38" s="101"/>
      <c r="G38" s="92" t="str">
        <f t="shared" si="0"/>
        <v xml:space="preserve">  </v>
      </c>
      <c r="H38" s="101"/>
      <c r="I38" s="317" t="str">
        <f>IF(E38&gt;'Sheet 29'!$C$55, "YES", "NO")</f>
        <v>NO</v>
      </c>
    </row>
    <row r="39" spans="1:9" x14ac:dyDescent="0.25">
      <c r="A39" s="4"/>
      <c r="B39" s="1"/>
      <c r="C39" s="1"/>
      <c r="D39" s="1"/>
      <c r="E39" s="1"/>
      <c r="F39" s="1"/>
      <c r="G39" s="1"/>
      <c r="H39" s="1"/>
      <c r="I39" s="1"/>
    </row>
    <row r="40" spans="1:9" s="226" customFormat="1" x14ac:dyDescent="0.25">
      <c r="A40" s="227" t="s">
        <v>119</v>
      </c>
      <c r="B40" s="228">
        <f>I1-1</f>
        <v>2024</v>
      </c>
      <c r="C40" s="115"/>
      <c r="D40" s="229"/>
      <c r="E40" s="115"/>
      <c r="F40" s="115"/>
      <c r="G40" s="115"/>
      <c r="H40" s="115"/>
      <c r="I40" s="115"/>
    </row>
    <row r="41" spans="1:9" x14ac:dyDescent="0.25">
      <c r="A41" s="241"/>
      <c r="B41" s="115"/>
      <c r="C41" s="230"/>
      <c r="D41" s="229"/>
      <c r="E41" s="270"/>
      <c r="F41" s="270"/>
      <c r="G41" s="270"/>
      <c r="H41" s="241"/>
      <c r="I41" s="241"/>
    </row>
    <row r="42" spans="1:9" x14ac:dyDescent="0.25">
      <c r="A42" s="231"/>
      <c r="B42" s="115"/>
      <c r="C42" s="230"/>
      <c r="D42" s="229"/>
      <c r="E42" s="271"/>
      <c r="F42" s="271"/>
      <c r="G42" s="271"/>
      <c r="H42" s="242"/>
      <c r="I42" s="242"/>
    </row>
    <row r="43" spans="1:9" x14ac:dyDescent="0.25">
      <c r="A43" s="232" t="s">
        <v>120</v>
      </c>
      <c r="B43" s="115"/>
      <c r="C43" s="242"/>
      <c r="D43" s="229"/>
      <c r="E43" s="115"/>
      <c r="F43" s="115"/>
      <c r="G43" s="115"/>
      <c r="H43" s="115"/>
      <c r="I43" s="115"/>
    </row>
    <row r="44" spans="1:9" x14ac:dyDescent="0.25">
      <c r="A44" s="233"/>
      <c r="B44" s="115"/>
      <c r="C44" s="234"/>
      <c r="D44" s="115"/>
      <c r="E44" s="115"/>
      <c r="F44" s="114"/>
      <c r="G44" s="115"/>
      <c r="H44" s="115"/>
      <c r="I44" s="115"/>
    </row>
    <row r="45" spans="1:9" x14ac:dyDescent="0.25">
      <c r="A45" s="4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1"/>
      <c r="B47" s="260"/>
      <c r="C47" s="260"/>
      <c r="D47" s="240" t="s">
        <v>121</v>
      </c>
      <c r="E47" s="158"/>
      <c r="F47" s="4"/>
      <c r="G47" s="1"/>
      <c r="H47" s="1"/>
      <c r="I47" s="1"/>
    </row>
    <row r="48" spans="1:9" x14ac:dyDescent="0.25">
      <c r="A48" s="17"/>
      <c r="B48" s="17"/>
      <c r="C48" s="17"/>
      <c r="D48" s="17"/>
      <c r="E48" s="17"/>
      <c r="F48" s="18"/>
    </row>
    <row r="58" spans="1:6" x14ac:dyDescent="0.25">
      <c r="A58" s="17"/>
      <c r="B58" s="17"/>
      <c r="C58" s="17"/>
      <c r="D58" s="17"/>
      <c r="E58" s="17"/>
      <c r="F58" s="17"/>
    </row>
    <row r="62" spans="1:6" x14ac:dyDescent="0.25">
      <c r="A62" s="17"/>
      <c r="B62" s="17"/>
      <c r="C62" s="17"/>
      <c r="D62" s="16"/>
      <c r="E62" s="17"/>
      <c r="F62" s="17"/>
    </row>
  </sheetData>
  <sheetProtection sheet="1" objects="1" scenarios="1"/>
  <mergeCells count="12">
    <mergeCell ref="F7:F9"/>
    <mergeCell ref="G7:G9"/>
    <mergeCell ref="I7:I9"/>
    <mergeCell ref="B47:C47"/>
    <mergeCell ref="F6:G6"/>
    <mergeCell ref="A2:G2"/>
    <mergeCell ref="E41:G41"/>
    <mergeCell ref="E42:G42"/>
    <mergeCell ref="D5:I5"/>
    <mergeCell ref="C7:C9"/>
    <mergeCell ref="D7:D9"/>
    <mergeCell ref="E7:E9"/>
  </mergeCells>
  <phoneticPr fontId="4" type="noConversion"/>
  <pageMargins left="0.75" right="0.75" top="1" bottom="1" header="0.5" footer="0.5"/>
  <pageSetup scale="66" orientation="portrait" blackAndWhite="1" r:id="rId1"/>
  <headerFooter alignWithMargins="0">
    <oddHeader xml:space="preserve">&amp;RState of Kansas
County Special District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I72"/>
  <sheetViews>
    <sheetView workbookViewId="0">
      <selection activeCell="C3" sqref="C3"/>
    </sheetView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input!E5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input!E3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151">
        <f>'Cert 2'!A10</f>
        <v>0</v>
      </c>
      <c r="D3" s="152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72" t="str">
        <f>CONCATENATE("Current Year Estimate ",F1-1,"")</f>
        <v>Current Year Estimate 2024</v>
      </c>
      <c r="F7" s="272" t="str">
        <f>CONCATENATE("Proposed Budget Year ",F1,"")</f>
        <v>Proposed Budget Year 2025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",F1-2,"")</f>
        <v>Actual 2023</v>
      </c>
      <c r="E8" s="273"/>
      <c r="F8" s="273"/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/>
      <c r="B18" s="29"/>
      <c r="C18" s="110"/>
      <c r="D18" s="104"/>
      <c r="E18" s="27" t="s">
        <v>138</v>
      </c>
      <c r="F18" s="27"/>
      <c r="G18" s="155"/>
      <c r="H18" s="155"/>
      <c r="I18" s="155"/>
    </row>
    <row r="19" spans="1:9" x14ac:dyDescent="0.25">
      <c r="A19" s="28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219">
        <f>SUM(D10:D23)</f>
        <v>0</v>
      </c>
      <c r="E24" s="219">
        <f>SUM(E10:E23)</f>
        <v>0</v>
      </c>
      <c r="F24" s="219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219">
        <f>+D9+D24</f>
        <v>0</v>
      </c>
      <c r="E25" s="219">
        <f>+E9+E24</f>
        <v>0</v>
      </c>
      <c r="F25" s="219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219">
        <f>SUM(D27:D35)</f>
        <v>0</v>
      </c>
      <c r="E36" s="219">
        <f>SUM(E27:E35)</f>
        <v>0</v>
      </c>
      <c r="F36" s="219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93">
        <f>+D25-D36</f>
        <v>0</v>
      </c>
      <c r="E37" s="93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93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93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93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93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149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61" t="s">
        <v>150</v>
      </c>
      <c r="B48" s="281"/>
      <c r="C48" s="281"/>
      <c r="D48" s="281"/>
      <c r="E48" s="281"/>
      <c r="F48" s="281"/>
      <c r="G48" s="281"/>
      <c r="H48" s="281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272" t="str">
        <f>CONCATENATE("Ad Valorem Levy for ",F1-2,"")</f>
        <v>Ad Valorem Levy for 2023</v>
      </c>
      <c r="D51" s="23" t="s">
        <v>152</v>
      </c>
      <c r="E51" s="23" t="s">
        <v>153</v>
      </c>
      <c r="F51" s="23" t="s">
        <v>154</v>
      </c>
      <c r="G51" s="23" t="s">
        <v>155</v>
      </c>
      <c r="H51" s="23" t="s">
        <v>156</v>
      </c>
      <c r="I51" s="155"/>
    </row>
    <row r="52" spans="1:9" x14ac:dyDescent="0.25">
      <c r="A52" s="40" t="s">
        <v>157</v>
      </c>
      <c r="B52" s="58"/>
      <c r="C52" s="273"/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245">
        <f>inputMvalloc!B$5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239" t="s">
        <v>161</v>
      </c>
      <c r="B57" s="239"/>
      <c r="C57" s="36"/>
      <c r="D57" s="172">
        <f>inputMvalloc!B$7</f>
        <v>0</v>
      </c>
      <c r="E57" s="171"/>
      <c r="F57" s="171"/>
      <c r="G57" s="155"/>
      <c r="H57" s="155"/>
      <c r="I57" s="155"/>
    </row>
    <row r="58" spans="1:9" x14ac:dyDescent="0.25">
      <c r="A58" s="239" t="s">
        <v>162</v>
      </c>
      <c r="B58" s="239"/>
      <c r="C58" s="36"/>
      <c r="D58" s="171"/>
      <c r="E58" s="172">
        <f>inputMvalloc!B$9</f>
        <v>0</v>
      </c>
      <c r="F58" s="171"/>
      <c r="G58" s="155"/>
      <c r="H58" s="155"/>
      <c r="I58" s="155"/>
    </row>
    <row r="59" spans="1:9" x14ac:dyDescent="0.25">
      <c r="A59" s="239" t="s">
        <v>163</v>
      </c>
      <c r="B59" s="239"/>
      <c r="C59" s="36"/>
      <c r="D59" s="171"/>
      <c r="E59" s="171"/>
      <c r="F59" s="172">
        <f>inputMvalloc!B$11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55"/>
      <c r="G60" s="172">
        <f>inputMvalloc!B$13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55"/>
      <c r="G61" s="155"/>
      <c r="H61" s="172">
        <f>inputMvalloc!B$15</f>
        <v>0</v>
      </c>
      <c r="I61" s="155"/>
    </row>
    <row r="62" spans="1:9" x14ac:dyDescent="0.25">
      <c r="A62" s="239"/>
      <c r="B62" s="239"/>
      <c r="C62" s="36"/>
      <c r="D62" s="75"/>
      <c r="E62" s="75"/>
      <c r="F62" s="1"/>
      <c r="G62" s="155"/>
      <c r="H62" s="155"/>
      <c r="I62" s="155"/>
    </row>
    <row r="63" spans="1:9" x14ac:dyDescent="0.25">
      <c r="A63" s="239"/>
      <c r="B63" s="239"/>
      <c r="C63" s="36"/>
      <c r="D63" s="75"/>
      <c r="E63" s="75"/>
      <c r="F63" s="155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1"/>
      <c r="G64" s="155"/>
      <c r="H64" s="155"/>
      <c r="I64" s="155"/>
    </row>
    <row r="65" spans="1:9" x14ac:dyDescent="0.25">
      <c r="A65" s="1"/>
      <c r="B65" s="1"/>
      <c r="C65" s="239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239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239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55"/>
      <c r="G71" s="155"/>
      <c r="H71" s="155"/>
      <c r="I71" s="155"/>
    </row>
    <row r="72" spans="1:9" x14ac:dyDescent="0.25">
      <c r="A72" s="1"/>
      <c r="B72" s="239"/>
      <c r="C72" s="240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7">
    <mergeCell ref="E7:E8"/>
    <mergeCell ref="F7:F8"/>
    <mergeCell ref="A54:B54"/>
    <mergeCell ref="A41:D41"/>
    <mergeCell ref="D50:H50"/>
    <mergeCell ref="A48:H48"/>
    <mergeCell ref="C51:C52"/>
  </mergeCells>
  <phoneticPr fontId="4" type="noConversion"/>
  <pageMargins left="0.75" right="0.75" top="1" bottom="1" header="0.5" footer="0.5"/>
  <pageSetup scale="57" orientation="portrait" blackAndWhite="1" r:id="rId1"/>
  <headerFooter alignWithMargins="0">
    <oddHeader>&amp;RState of Kansas
County Special District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I72"/>
  <sheetViews>
    <sheetView topLeftCell="A33"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input!E5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151">
        <f>'Cert 2'!A11</f>
        <v>0</v>
      </c>
      <c r="D3" s="152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93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93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9"/>
      <c r="F41" s="159">
        <f>ROUND(IF(E41&gt;0,(F40*E41),0),0)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23" t="s">
        <v>152</v>
      </c>
      <c r="E51" s="23" t="s">
        <v>153</v>
      </c>
      <c r="F51" s="23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245">
        <f>inputMvalloc!C$5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239" t="s">
        <v>161</v>
      </c>
      <c r="B57" s="239"/>
      <c r="C57" s="36"/>
      <c r="D57" s="172">
        <f>inputMvalloc!C$7</f>
        <v>0</v>
      </c>
      <c r="E57" s="171"/>
      <c r="F57" s="171"/>
      <c r="G57" s="155"/>
      <c r="H57" s="155"/>
      <c r="I57" s="155"/>
    </row>
    <row r="58" spans="1:9" x14ac:dyDescent="0.25">
      <c r="A58" s="239" t="s">
        <v>162</v>
      </c>
      <c r="B58" s="239"/>
      <c r="C58" s="36"/>
      <c r="D58" s="171"/>
      <c r="E58" s="172">
        <f>inputMvalloc!C$9</f>
        <v>0</v>
      </c>
      <c r="F58" s="171"/>
      <c r="G58" s="155"/>
      <c r="H58" s="155"/>
      <c r="I58" s="155"/>
    </row>
    <row r="59" spans="1:9" x14ac:dyDescent="0.25">
      <c r="A59" s="239" t="s">
        <v>163</v>
      </c>
      <c r="B59" s="239"/>
      <c r="C59" s="36"/>
      <c r="D59" s="171"/>
      <c r="E59" s="171"/>
      <c r="F59" s="172">
        <f>inputMvalloc!C$11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inputMvalloc!C$13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inputMvalloc!C$15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173"/>
      <c r="E64" s="173"/>
      <c r="F64" s="17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39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57" orientation="portrait" blackAndWhite="1" r:id="rId1"/>
  <headerFooter alignWithMargins="0">
    <oddHeader>&amp;RState of Kansas
County Special District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151">
        <f>'Cert 2'!A12</f>
        <v>0</v>
      </c>
      <c r="D3" s="152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7"/>
      <c r="I44" s="188"/>
    </row>
    <row r="45" spans="1:9" x14ac:dyDescent="0.25">
      <c r="A45" s="189"/>
      <c r="B45" s="1"/>
      <c r="C45" s="1"/>
      <c r="D45" s="1"/>
      <c r="E45" s="243"/>
      <c r="F45" s="36"/>
      <c r="G45" s="155"/>
      <c r="H45" s="155"/>
      <c r="I45" s="190"/>
    </row>
    <row r="46" spans="1:9" x14ac:dyDescent="0.25">
      <c r="A46" s="191"/>
      <c r="B46" s="8"/>
      <c r="C46" s="8"/>
      <c r="D46" s="8"/>
      <c r="E46" s="192"/>
      <c r="F46" s="52"/>
      <c r="G46" s="193"/>
      <c r="H46" s="193"/>
      <c r="I46" s="194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245">
        <f>inputMvalloc!D$5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inputMvalloc!D$7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inputMvalloc!D$9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inputMvalloc!D$11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inputMvalloc!D$13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inputMvalloc!D$15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53"/>
      <c r="E64" s="53"/>
      <c r="F64" s="5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40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I72"/>
  <sheetViews>
    <sheetView workbookViewId="0"/>
  </sheetViews>
  <sheetFormatPr defaultRowHeight="15.75" x14ac:dyDescent="0.25"/>
  <cols>
    <col min="1" max="1" width="24" style="3" customWidth="1"/>
    <col min="2" max="2" width="9.28515625" style="3" customWidth="1"/>
    <col min="3" max="8" width="16.42578125" style="3" customWidth="1"/>
    <col min="9" max="16384" width="9.140625" style="3"/>
  </cols>
  <sheetData>
    <row r="1" spans="1:9" x14ac:dyDescent="0.25">
      <c r="A1" s="19" t="s">
        <v>122</v>
      </c>
      <c r="B1" s="239"/>
      <c r="C1" s="1"/>
      <c r="D1" s="1"/>
      <c r="E1" s="1"/>
      <c r="F1" s="1">
        <f>input!$E$5</f>
        <v>2025</v>
      </c>
      <c r="G1" s="155"/>
      <c r="H1" s="155"/>
      <c r="I1" s="155"/>
    </row>
    <row r="2" spans="1:9" x14ac:dyDescent="0.25">
      <c r="A2" s="1" t="s">
        <v>123</v>
      </c>
      <c r="B2" s="1"/>
      <c r="C2" s="63">
        <f>input!$E$3</f>
        <v>0</v>
      </c>
      <c r="D2" s="64"/>
      <c r="E2" s="1"/>
      <c r="F2" s="1"/>
      <c r="G2" s="155"/>
      <c r="H2" s="155"/>
      <c r="I2" s="155"/>
    </row>
    <row r="3" spans="1:9" x14ac:dyDescent="0.25">
      <c r="A3" s="239" t="s">
        <v>124</v>
      </c>
      <c r="B3" s="239"/>
      <c r="C3" s="63">
        <f>'Cert 2'!A13</f>
        <v>0</v>
      </c>
      <c r="D3" s="64"/>
      <c r="E3" s="1"/>
      <c r="F3" s="1"/>
      <c r="G3" s="155"/>
      <c r="H3" s="155"/>
      <c r="I3" s="155"/>
    </row>
    <row r="4" spans="1:9" x14ac:dyDescent="0.25">
      <c r="A4" s="1"/>
      <c r="B4" s="1"/>
      <c r="C4" s="1"/>
      <c r="D4" s="1"/>
      <c r="E4" s="1"/>
      <c r="F4" s="1"/>
      <c r="G4" s="155"/>
      <c r="H4" s="155"/>
      <c r="I4" s="155"/>
    </row>
    <row r="5" spans="1:9" x14ac:dyDescent="0.25">
      <c r="A5" s="20"/>
      <c r="B5" s="20"/>
      <c r="C5" s="20"/>
      <c r="D5" s="20"/>
      <c r="E5" s="20"/>
      <c r="F5" s="20"/>
      <c r="G5" s="155"/>
      <c r="H5" s="155"/>
      <c r="I5" s="155"/>
    </row>
    <row r="6" spans="1:9" x14ac:dyDescent="0.25">
      <c r="A6" s="21" t="s">
        <v>125</v>
      </c>
      <c r="B6" s="239"/>
      <c r="C6" s="1"/>
      <c r="D6" s="1"/>
      <c r="E6" s="1"/>
      <c r="F6" s="1"/>
      <c r="G6" s="155"/>
      <c r="H6" s="155"/>
      <c r="I6" s="155"/>
    </row>
    <row r="7" spans="1:9" x14ac:dyDescent="0.25">
      <c r="A7" s="239" t="s">
        <v>126</v>
      </c>
      <c r="B7" s="1"/>
      <c r="C7" s="22"/>
      <c r="D7" s="23" t="s">
        <v>127</v>
      </c>
      <c r="E7" s="23" t="s">
        <v>171</v>
      </c>
      <c r="F7" s="23" t="s">
        <v>172</v>
      </c>
      <c r="G7" s="155"/>
      <c r="H7" s="155"/>
      <c r="I7" s="155"/>
    </row>
    <row r="8" spans="1:9" x14ac:dyDescent="0.25">
      <c r="A8" s="106" t="s">
        <v>128</v>
      </c>
      <c r="B8" s="20"/>
      <c r="C8" s="54"/>
      <c r="D8" s="24" t="str">
        <f>CONCATENATE("Actual ",$F$1-2,"")</f>
        <v>Actual 2023</v>
      </c>
      <c r="E8" s="24" t="str">
        <f>CONCATENATE("Estimate ",$F$1-1,"")</f>
        <v>Estimate 2024</v>
      </c>
      <c r="F8" s="24" t="str">
        <f>CONCATENATE("Year ",$F$1,"")</f>
        <v>Year 2025</v>
      </c>
      <c r="G8" s="155"/>
      <c r="H8" s="155"/>
      <c r="I8" s="155"/>
    </row>
    <row r="9" spans="1:9" x14ac:dyDescent="0.25">
      <c r="A9" s="25" t="s">
        <v>129</v>
      </c>
      <c r="B9" s="26"/>
      <c r="C9" s="109"/>
      <c r="D9" s="104"/>
      <c r="E9" s="15">
        <f>+D37</f>
        <v>0</v>
      </c>
      <c r="F9" s="15">
        <f>+E37</f>
        <v>0</v>
      </c>
      <c r="G9" s="155"/>
      <c r="H9" s="155"/>
      <c r="I9" s="155"/>
    </row>
    <row r="10" spans="1:9" x14ac:dyDescent="0.25">
      <c r="A10" s="107" t="s">
        <v>130</v>
      </c>
      <c r="B10" s="108"/>
      <c r="C10" s="109"/>
      <c r="D10" s="104"/>
      <c r="E10" s="27"/>
      <c r="F10" s="14" t="s">
        <v>131</v>
      </c>
      <c r="G10" s="155"/>
      <c r="H10" s="155"/>
      <c r="I10" s="155"/>
    </row>
    <row r="11" spans="1:9" x14ac:dyDescent="0.25">
      <c r="A11" s="25" t="s">
        <v>132</v>
      </c>
      <c r="B11" s="26"/>
      <c r="C11" s="109"/>
      <c r="D11" s="104"/>
      <c r="E11" s="27"/>
      <c r="F11" s="27"/>
      <c r="G11" s="155"/>
      <c r="H11" s="155"/>
      <c r="I11" s="155"/>
    </row>
    <row r="12" spans="1:9" x14ac:dyDescent="0.25">
      <c r="A12" s="25" t="s">
        <v>133</v>
      </c>
      <c r="B12" s="26"/>
      <c r="C12" s="109"/>
      <c r="D12" s="104"/>
      <c r="E12" s="27"/>
      <c r="F12" s="15" t="str">
        <f>D53</f>
        <v xml:space="preserve"> </v>
      </c>
      <c r="G12" s="155"/>
      <c r="H12" s="155"/>
      <c r="I12" s="155"/>
    </row>
    <row r="13" spans="1:9" x14ac:dyDescent="0.25">
      <c r="A13" s="25" t="s">
        <v>134</v>
      </c>
      <c r="B13" s="26"/>
      <c r="C13" s="109"/>
      <c r="D13" s="104"/>
      <c r="E13" s="27"/>
      <c r="F13" s="15" t="str">
        <f>E53</f>
        <v xml:space="preserve"> </v>
      </c>
      <c r="G13" s="155"/>
      <c r="H13" s="155"/>
      <c r="I13" s="155"/>
    </row>
    <row r="14" spans="1:9" x14ac:dyDescent="0.25">
      <c r="A14" s="25" t="s">
        <v>135</v>
      </c>
      <c r="B14" s="26"/>
      <c r="C14" s="109"/>
      <c r="D14" s="104"/>
      <c r="E14" s="27"/>
      <c r="F14" s="15" t="str">
        <f>F53</f>
        <v xml:space="preserve"> </v>
      </c>
      <c r="G14" s="155"/>
      <c r="H14" s="155"/>
      <c r="I14" s="155"/>
    </row>
    <row r="15" spans="1:9" x14ac:dyDescent="0.25">
      <c r="A15" s="179" t="s">
        <v>136</v>
      </c>
      <c r="B15" s="26"/>
      <c r="C15" s="109"/>
      <c r="D15" s="104"/>
      <c r="E15" s="27"/>
      <c r="F15" s="15" t="str">
        <f>G53</f>
        <v xml:space="preserve"> </v>
      </c>
      <c r="G15" s="155"/>
      <c r="H15" s="155"/>
      <c r="I15" s="155"/>
    </row>
    <row r="16" spans="1:9" x14ac:dyDescent="0.25">
      <c r="A16" s="179" t="s">
        <v>137</v>
      </c>
      <c r="B16" s="26"/>
      <c r="C16" s="109"/>
      <c r="D16" s="104"/>
      <c r="E16" s="27"/>
      <c r="F16" s="15" t="str">
        <f>H53</f>
        <v xml:space="preserve"> </v>
      </c>
      <c r="G16" s="155"/>
      <c r="H16" s="155"/>
      <c r="I16" s="155"/>
    </row>
    <row r="17" spans="1:9" x14ac:dyDescent="0.25">
      <c r="A17" s="25"/>
      <c r="B17" s="26"/>
      <c r="C17" s="109"/>
      <c r="D17" s="104"/>
      <c r="E17" s="27"/>
      <c r="F17" s="59"/>
      <c r="G17" s="155"/>
      <c r="H17" s="155"/>
      <c r="I17" s="155"/>
    </row>
    <row r="18" spans="1:9" x14ac:dyDescent="0.25">
      <c r="A18" s="28" t="s">
        <v>173</v>
      </c>
      <c r="B18" s="29"/>
      <c r="C18" s="110"/>
      <c r="D18" s="104"/>
      <c r="E18" s="27" t="s">
        <v>138</v>
      </c>
      <c r="F18" s="27" t="s">
        <v>138</v>
      </c>
      <c r="G18" s="155"/>
      <c r="H18" s="155"/>
      <c r="I18" s="155"/>
    </row>
    <row r="19" spans="1:9" x14ac:dyDescent="0.25">
      <c r="A19" s="30"/>
      <c r="B19" s="29"/>
      <c r="C19" s="110"/>
      <c r="D19" s="104"/>
      <c r="E19" s="27"/>
      <c r="F19" s="27"/>
      <c r="G19" s="155"/>
      <c r="H19" s="155"/>
      <c r="I19" s="155"/>
    </row>
    <row r="20" spans="1:9" x14ac:dyDescent="0.25">
      <c r="A20" s="30"/>
      <c r="B20" s="29"/>
      <c r="C20" s="110"/>
      <c r="D20" s="104"/>
      <c r="E20" s="27"/>
      <c r="F20" s="27"/>
      <c r="G20" s="155"/>
      <c r="H20" s="155"/>
      <c r="I20" s="155"/>
    </row>
    <row r="21" spans="1:9" x14ac:dyDescent="0.25">
      <c r="A21" s="28"/>
      <c r="B21" s="29"/>
      <c r="C21" s="110"/>
      <c r="D21" s="104"/>
      <c r="E21" s="27"/>
      <c r="F21" s="27"/>
      <c r="G21" s="155"/>
      <c r="H21" s="155"/>
      <c r="I21" s="155"/>
    </row>
    <row r="22" spans="1:9" x14ac:dyDescent="0.25">
      <c r="A22" s="31"/>
      <c r="B22" s="32"/>
      <c r="C22" s="110"/>
      <c r="D22" s="104"/>
      <c r="E22" s="27"/>
      <c r="F22" s="27"/>
      <c r="G22" s="155"/>
      <c r="H22" s="155"/>
      <c r="I22" s="155"/>
    </row>
    <row r="23" spans="1:9" x14ac:dyDescent="0.25">
      <c r="A23" s="31" t="s">
        <v>139</v>
      </c>
      <c r="B23" s="32"/>
      <c r="C23" s="110"/>
      <c r="D23" s="104"/>
      <c r="E23" s="27"/>
      <c r="F23" s="27"/>
      <c r="G23" s="155"/>
      <c r="H23" s="155"/>
      <c r="I23" s="155"/>
    </row>
    <row r="24" spans="1:9" x14ac:dyDescent="0.25">
      <c r="A24" s="33" t="s">
        <v>140</v>
      </c>
      <c r="B24" s="26"/>
      <c r="C24" s="109"/>
      <c r="D24" s="35">
        <f>SUM(D10:D23)</f>
        <v>0</v>
      </c>
      <c r="E24" s="35">
        <f>SUM(E10:E23)</f>
        <v>0</v>
      </c>
      <c r="F24" s="35">
        <f>SUM(F10:F23)</f>
        <v>0</v>
      </c>
      <c r="G24" s="155"/>
      <c r="H24" s="155"/>
      <c r="I24" s="155"/>
    </row>
    <row r="25" spans="1:9" x14ac:dyDescent="0.25">
      <c r="A25" s="33" t="s">
        <v>141</v>
      </c>
      <c r="B25" s="26"/>
      <c r="C25" s="109"/>
      <c r="D25" s="35">
        <f>+D9+D24</f>
        <v>0</v>
      </c>
      <c r="E25" s="35">
        <f>+E9+E24</f>
        <v>0</v>
      </c>
      <c r="F25" s="35">
        <f>+F9+F24</f>
        <v>0</v>
      </c>
      <c r="G25" s="155"/>
      <c r="H25" s="155"/>
      <c r="I25" s="155"/>
    </row>
    <row r="26" spans="1:9" x14ac:dyDescent="0.25">
      <c r="A26" s="25" t="s">
        <v>142</v>
      </c>
      <c r="B26" s="26"/>
      <c r="C26" s="109"/>
      <c r="D26" s="57"/>
      <c r="E26" s="15"/>
      <c r="F26" s="15"/>
      <c r="G26" s="155"/>
      <c r="H26" s="155"/>
      <c r="I26" s="155"/>
    </row>
    <row r="27" spans="1:9" x14ac:dyDescent="0.25">
      <c r="A27" s="31"/>
      <c r="B27" s="29"/>
      <c r="C27" s="110"/>
      <c r="D27" s="104"/>
      <c r="E27" s="27"/>
      <c r="F27" s="27"/>
      <c r="G27" s="155"/>
      <c r="H27" s="155"/>
      <c r="I27" s="155"/>
    </row>
    <row r="28" spans="1:9" x14ac:dyDescent="0.25">
      <c r="A28" s="31"/>
      <c r="B28" s="29"/>
      <c r="C28" s="110"/>
      <c r="D28" s="104"/>
      <c r="E28" s="27"/>
      <c r="F28" s="27"/>
      <c r="G28" s="155"/>
      <c r="H28" s="155"/>
      <c r="I28" s="155"/>
    </row>
    <row r="29" spans="1:9" x14ac:dyDescent="0.25">
      <c r="A29" s="31"/>
      <c r="B29" s="29"/>
      <c r="C29" s="110"/>
      <c r="D29" s="104"/>
      <c r="E29" s="27"/>
      <c r="F29" s="27"/>
      <c r="G29" s="155"/>
      <c r="H29" s="155"/>
      <c r="I29" s="155"/>
    </row>
    <row r="30" spans="1:9" x14ac:dyDescent="0.25">
      <c r="A30" s="31"/>
      <c r="B30" s="29"/>
      <c r="C30" s="110"/>
      <c r="D30" s="104"/>
      <c r="E30" s="27"/>
      <c r="F30" s="27"/>
      <c r="G30" s="155"/>
      <c r="H30" s="155"/>
      <c r="I30" s="155"/>
    </row>
    <row r="31" spans="1:9" x14ac:dyDescent="0.25">
      <c r="A31" s="28"/>
      <c r="B31" s="29"/>
      <c r="C31" s="110"/>
      <c r="D31" s="104"/>
      <c r="E31" s="27"/>
      <c r="F31" s="27"/>
      <c r="G31" s="155"/>
      <c r="H31" s="155"/>
      <c r="I31" s="155"/>
    </row>
    <row r="32" spans="1:9" x14ac:dyDescent="0.25">
      <c r="A32" s="28"/>
      <c r="B32" s="29"/>
      <c r="C32" s="110"/>
      <c r="D32" s="104"/>
      <c r="E32" s="27"/>
      <c r="F32" s="27"/>
      <c r="G32" s="155"/>
      <c r="H32" s="155"/>
      <c r="I32" s="155"/>
    </row>
    <row r="33" spans="1:9" x14ac:dyDescent="0.25">
      <c r="A33" s="28"/>
      <c r="B33" s="29"/>
      <c r="C33" s="110"/>
      <c r="D33" s="104"/>
      <c r="E33" s="27"/>
      <c r="F33" s="27"/>
      <c r="G33" s="155"/>
      <c r="H33" s="155"/>
      <c r="I33" s="155"/>
    </row>
    <row r="34" spans="1:9" x14ac:dyDescent="0.25">
      <c r="A34" s="28"/>
      <c r="B34" s="29"/>
      <c r="C34" s="110"/>
      <c r="D34" s="104"/>
      <c r="E34" s="27"/>
      <c r="F34" s="27"/>
      <c r="G34" s="155"/>
      <c r="H34" s="155"/>
      <c r="I34" s="155"/>
    </row>
    <row r="35" spans="1:9" x14ac:dyDescent="0.25">
      <c r="A35" s="28" t="str">
        <f>CONCATENATE("Cash Reserve (",F1," column)")</f>
        <v>Cash Reserve (2025 column)</v>
      </c>
      <c r="B35" s="29"/>
      <c r="C35" s="110"/>
      <c r="D35" s="104"/>
      <c r="E35" s="27"/>
      <c r="F35" s="27"/>
      <c r="G35" s="155"/>
      <c r="H35" s="155"/>
      <c r="I35" s="155"/>
    </row>
    <row r="36" spans="1:9" x14ac:dyDescent="0.25">
      <c r="A36" s="33" t="s">
        <v>143</v>
      </c>
      <c r="B36" s="26"/>
      <c r="C36" s="109"/>
      <c r="D36" s="35">
        <f>SUM(D27:D35)</f>
        <v>0</v>
      </c>
      <c r="E36" s="35">
        <f>SUM(E27:E35)</f>
        <v>0</v>
      </c>
      <c r="F36" s="35">
        <f>SUM(F27:F35)</f>
        <v>0</v>
      </c>
      <c r="G36" s="155"/>
      <c r="H36" s="155"/>
      <c r="I36" s="155"/>
    </row>
    <row r="37" spans="1:9" x14ac:dyDescent="0.25">
      <c r="A37" s="25" t="s">
        <v>144</v>
      </c>
      <c r="B37" s="26"/>
      <c r="C37" s="109"/>
      <c r="D37" s="15">
        <f>+D25-D36</f>
        <v>0</v>
      </c>
      <c r="E37" s="15">
        <f>+E25-E36</f>
        <v>0</v>
      </c>
      <c r="F37" s="14" t="s">
        <v>131</v>
      </c>
      <c r="G37" s="155"/>
      <c r="H37" s="155"/>
      <c r="I37" s="155"/>
    </row>
    <row r="38" spans="1:9" x14ac:dyDescent="0.25">
      <c r="A38" s="1"/>
      <c r="B38" s="1"/>
      <c r="C38" s="1"/>
      <c r="D38" s="36"/>
      <c r="E38" s="240" t="s">
        <v>145</v>
      </c>
      <c r="F38" s="11"/>
      <c r="G38" s="167" t="str">
        <f>IF(F36/0.95-F36&lt;F38,"Exceeds 5%","")</f>
        <v/>
      </c>
      <c r="H38" s="155"/>
      <c r="I38" s="155"/>
    </row>
    <row r="39" spans="1:9" x14ac:dyDescent="0.25">
      <c r="A39" s="1"/>
      <c r="B39" s="239"/>
      <c r="C39" s="1"/>
      <c r="D39" s="36"/>
      <c r="E39" s="240" t="s">
        <v>146</v>
      </c>
      <c r="F39" s="15">
        <f>+F36+F38</f>
        <v>0</v>
      </c>
      <c r="G39" s="155"/>
      <c r="H39" s="155"/>
      <c r="I39" s="155"/>
    </row>
    <row r="40" spans="1:9" x14ac:dyDescent="0.25">
      <c r="A40" s="1"/>
      <c r="B40" s="1"/>
      <c r="C40" s="1"/>
      <c r="D40" s="1"/>
      <c r="E40" s="243" t="s">
        <v>147</v>
      </c>
      <c r="F40" s="15">
        <f>IF(F39-F25&gt;0,F39-F25,0)</f>
        <v>0</v>
      </c>
      <c r="G40" s="155"/>
      <c r="H40" s="155"/>
      <c r="I40" s="155"/>
    </row>
    <row r="41" spans="1:9" x14ac:dyDescent="0.25">
      <c r="A41" s="276" t="s">
        <v>148</v>
      </c>
      <c r="B41" s="277"/>
      <c r="C41" s="277"/>
      <c r="D41" s="277"/>
      <c r="E41" s="168"/>
      <c r="F41" s="15">
        <f>ROUND(IF($E$41&gt;0,($F$40*$E$41),0),0)</f>
        <v>0</v>
      </c>
      <c r="G41" s="155"/>
      <c r="H41" s="155"/>
      <c r="I41" s="155"/>
    </row>
    <row r="42" spans="1:9" x14ac:dyDescent="0.25">
      <c r="A42" s="1"/>
      <c r="B42" s="1"/>
      <c r="C42" s="1"/>
      <c r="D42" s="1"/>
      <c r="E42" s="243" t="str">
        <f>CONCATENATE("Amount of ",$F$1-1," Ad Valorem Tax")</f>
        <v>Amount of 2024 Ad Valorem Tax</v>
      </c>
      <c r="F42" s="15">
        <f>SUM(F40:F41)</f>
        <v>0</v>
      </c>
      <c r="G42" s="155"/>
      <c r="H42" s="155"/>
      <c r="I42" s="155"/>
    </row>
    <row r="43" spans="1:9" x14ac:dyDescent="0.25">
      <c r="A43" s="1"/>
      <c r="B43" s="1"/>
      <c r="C43" s="1"/>
      <c r="D43" s="1"/>
      <c r="E43" s="243"/>
      <c r="F43" s="36"/>
      <c r="G43" s="155"/>
      <c r="H43" s="155"/>
      <c r="I43" s="155"/>
    </row>
    <row r="44" spans="1:9" x14ac:dyDescent="0.25">
      <c r="A44" s="184" t="s">
        <v>174</v>
      </c>
      <c r="B44" s="45"/>
      <c r="C44" s="45"/>
      <c r="D44" s="45"/>
      <c r="E44" s="185"/>
      <c r="F44" s="186"/>
      <c r="G44" s="187"/>
      <c r="H44" s="188"/>
      <c r="I44" s="155"/>
    </row>
    <row r="45" spans="1:9" x14ac:dyDescent="0.25">
      <c r="A45" s="189"/>
      <c r="B45" s="1"/>
      <c r="C45" s="1"/>
      <c r="D45" s="1"/>
      <c r="E45" s="243"/>
      <c r="F45" s="36"/>
      <c r="G45" s="155"/>
      <c r="H45" s="190"/>
      <c r="I45" s="155"/>
    </row>
    <row r="46" spans="1:9" x14ac:dyDescent="0.25">
      <c r="A46" s="191"/>
      <c r="B46" s="8"/>
      <c r="C46" s="8"/>
      <c r="D46" s="8"/>
      <c r="E46" s="192"/>
      <c r="F46" s="52"/>
      <c r="G46" s="193"/>
      <c r="H46" s="194"/>
      <c r="I46" s="155"/>
    </row>
    <row r="47" spans="1:9" x14ac:dyDescent="0.25">
      <c r="A47" s="1"/>
      <c r="B47" s="1"/>
      <c r="C47" s="1"/>
      <c r="D47" s="1"/>
      <c r="E47" s="243"/>
      <c r="F47" s="36"/>
      <c r="G47" s="155"/>
      <c r="H47" s="155"/>
      <c r="I47" s="155"/>
    </row>
    <row r="48" spans="1:9" x14ac:dyDescent="0.25">
      <c r="A48" s="282" t="s">
        <v>150</v>
      </c>
      <c r="B48" s="283"/>
      <c r="C48" s="283"/>
      <c r="D48" s="283"/>
      <c r="E48" s="283"/>
      <c r="F48" s="283"/>
      <c r="G48" s="283"/>
      <c r="H48" s="283"/>
      <c r="I48" s="155"/>
    </row>
    <row r="49" spans="1:9" x14ac:dyDescent="0.25">
      <c r="A49" s="1"/>
      <c r="B49" s="21"/>
      <c r="C49" s="1"/>
      <c r="D49" s="1"/>
      <c r="E49" s="243"/>
      <c r="F49" s="36"/>
      <c r="G49" s="155"/>
      <c r="H49" s="155"/>
      <c r="I49" s="155"/>
    </row>
    <row r="50" spans="1:9" x14ac:dyDescent="0.25">
      <c r="A50" s="20"/>
      <c r="B50" s="19" t="s">
        <v>138</v>
      </c>
      <c r="C50" s="1"/>
      <c r="D50" s="278" t="str">
        <f>CONCATENATE("Allocation for Year ",$F$1,"")</f>
        <v>Allocation for Year 2025</v>
      </c>
      <c r="E50" s="279"/>
      <c r="F50" s="279"/>
      <c r="G50" s="279"/>
      <c r="H50" s="280"/>
      <c r="I50" s="155"/>
    </row>
    <row r="51" spans="1:9" x14ac:dyDescent="0.25">
      <c r="A51" s="38" t="s">
        <v>151</v>
      </c>
      <c r="B51" s="39"/>
      <c r="C51" s="177" t="s">
        <v>130</v>
      </c>
      <c r="D51" s="60" t="s">
        <v>152</v>
      </c>
      <c r="E51" s="60" t="s">
        <v>153</v>
      </c>
      <c r="F51" s="60" t="s">
        <v>154</v>
      </c>
      <c r="G51" s="178" t="s">
        <v>155</v>
      </c>
      <c r="H51" s="178" t="s">
        <v>156</v>
      </c>
      <c r="I51" s="155"/>
    </row>
    <row r="52" spans="1:9" x14ac:dyDescent="0.25">
      <c r="A52" s="40" t="s">
        <v>157</v>
      </c>
      <c r="B52" s="58"/>
      <c r="C52" s="60" t="str">
        <f>CONCATENATE("Levy for ",$F$1-2,"")</f>
        <v>Levy for 2023</v>
      </c>
      <c r="D52" s="24" t="s">
        <v>158</v>
      </c>
      <c r="E52" s="24" t="s">
        <v>158</v>
      </c>
      <c r="F52" s="24" t="s">
        <v>158</v>
      </c>
      <c r="G52" s="24" t="s">
        <v>158</v>
      </c>
      <c r="H52" s="24" t="s">
        <v>158</v>
      </c>
      <c r="I52" s="155"/>
    </row>
    <row r="53" spans="1:9" x14ac:dyDescent="0.25">
      <c r="A53" s="56" t="s">
        <v>159</v>
      </c>
      <c r="B53" s="62"/>
      <c r="C53" s="245">
        <f>inputMvalloc!E$5</f>
        <v>0</v>
      </c>
      <c r="D53" s="77" t="str">
        <f>IF(C53&gt;0,ROUND(+C53*D$65,0)," ")</f>
        <v xml:space="preserve"> </v>
      </c>
      <c r="E53" s="77" t="str">
        <f>IF(C53&gt;0,ROUND(+C53*E$66,0)," ")</f>
        <v xml:space="preserve"> </v>
      </c>
      <c r="F53" s="77" t="str">
        <f>IF(C53&gt;0,ROUND(+C53*F$67,0)," ")</f>
        <v xml:space="preserve"> </v>
      </c>
      <c r="G53" s="77" t="str">
        <f>IF(C53&gt;0,ROUND(+C53*G$68,0)," ")</f>
        <v xml:space="preserve"> </v>
      </c>
      <c r="H53" s="77" t="str">
        <f>IF(C53&gt;0,ROUND(+C53*H$69,0)," ")</f>
        <v xml:space="preserve"> </v>
      </c>
      <c r="I53" s="155"/>
    </row>
    <row r="54" spans="1:9" x14ac:dyDescent="0.25">
      <c r="A54" s="274"/>
      <c r="B54" s="275"/>
      <c r="C54" s="61"/>
      <c r="D54" s="77" t="str">
        <f>IF(C54&gt;0,ROUND(+C54*D$65,0)," ")</f>
        <v xml:space="preserve"> </v>
      </c>
      <c r="E54" s="77" t="str">
        <f>IF(C54&gt;0,ROUND(+C54*E$66,0)," ")</f>
        <v xml:space="preserve"> </v>
      </c>
      <c r="F54" s="77" t="str">
        <f>IF(C54&gt;0,ROUND(+C54*F$67,0)," ")</f>
        <v xml:space="preserve"> </v>
      </c>
      <c r="G54" s="77" t="str">
        <f>IF(C54&gt;0,ROUND(+C54*G$68,0)," ")</f>
        <v xml:space="preserve"> </v>
      </c>
      <c r="H54" s="77" t="str">
        <f>IF(C54&gt;0,ROUND(+C54*H$69,0)," ")</f>
        <v xml:space="preserve"> </v>
      </c>
      <c r="I54" s="155"/>
    </row>
    <row r="55" spans="1:9" x14ac:dyDescent="0.25">
      <c r="A55" s="25" t="s">
        <v>160</v>
      </c>
      <c r="B55" s="34"/>
      <c r="C55" s="245">
        <f t="shared" ref="C55:H55" si="0">SUM(C53:C54)</f>
        <v>0</v>
      </c>
      <c r="D55" s="245">
        <f t="shared" si="0"/>
        <v>0</v>
      </c>
      <c r="E55" s="245">
        <f t="shared" si="0"/>
        <v>0</v>
      </c>
      <c r="F55" s="245">
        <f t="shared" si="0"/>
        <v>0</v>
      </c>
      <c r="G55" s="245">
        <f t="shared" si="0"/>
        <v>0</v>
      </c>
      <c r="H55" s="245">
        <f t="shared" si="0"/>
        <v>0</v>
      </c>
      <c r="I55" s="155"/>
    </row>
    <row r="56" spans="1:9" x14ac:dyDescent="0.25">
      <c r="A56" s="239"/>
      <c r="B56" s="239"/>
      <c r="C56" s="36"/>
      <c r="D56" s="75"/>
      <c r="E56" s="75"/>
      <c r="F56" s="75"/>
      <c r="G56" s="155"/>
      <c r="H56" s="155"/>
      <c r="I56" s="155"/>
    </row>
    <row r="57" spans="1:9" x14ac:dyDescent="0.25">
      <c r="A57" s="175" t="s">
        <v>161</v>
      </c>
      <c r="B57" s="239"/>
      <c r="C57" s="36"/>
      <c r="D57" s="172">
        <f>inputMvalloc!E$7</f>
        <v>0</v>
      </c>
      <c r="E57" s="171"/>
      <c r="F57" s="171"/>
      <c r="G57" s="155"/>
      <c r="H57" s="155"/>
      <c r="I57" s="155"/>
    </row>
    <row r="58" spans="1:9" x14ac:dyDescent="0.25">
      <c r="A58" s="175" t="s">
        <v>162</v>
      </c>
      <c r="B58" s="239"/>
      <c r="C58" s="36"/>
      <c r="D58" s="171"/>
      <c r="E58" s="172">
        <f>inputMvalloc!E$9</f>
        <v>0</v>
      </c>
      <c r="F58" s="171"/>
      <c r="G58" s="155"/>
      <c r="H58" s="155"/>
      <c r="I58" s="155"/>
    </row>
    <row r="59" spans="1:9" x14ac:dyDescent="0.25">
      <c r="A59" s="175" t="s">
        <v>163</v>
      </c>
      <c r="B59" s="239"/>
      <c r="C59" s="36"/>
      <c r="D59" s="171"/>
      <c r="E59" s="171"/>
      <c r="F59" s="172">
        <f>inputMvalloc!E$11</f>
        <v>0</v>
      </c>
      <c r="G59" s="155"/>
      <c r="H59" s="155"/>
      <c r="I59" s="155"/>
    </row>
    <row r="60" spans="1:9" x14ac:dyDescent="0.25">
      <c r="A60" s="170" t="s">
        <v>164</v>
      </c>
      <c r="B60" s="239"/>
      <c r="C60" s="36"/>
      <c r="D60" s="171"/>
      <c r="E60" s="171"/>
      <c r="F60" s="176"/>
      <c r="G60" s="172">
        <f>inputMvalloc!E$13</f>
        <v>0</v>
      </c>
      <c r="H60" s="155"/>
      <c r="I60" s="155"/>
    </row>
    <row r="61" spans="1:9" x14ac:dyDescent="0.25">
      <c r="A61" s="170" t="s">
        <v>165</v>
      </c>
      <c r="B61" s="239"/>
      <c r="C61" s="36"/>
      <c r="D61" s="171"/>
      <c r="E61" s="171"/>
      <c r="F61" s="176"/>
      <c r="G61" s="155"/>
      <c r="H61" s="172">
        <f>inputMvalloc!E$15</f>
        <v>0</v>
      </c>
      <c r="I61" s="155"/>
    </row>
    <row r="62" spans="1:9" x14ac:dyDescent="0.25">
      <c r="A62" s="239"/>
      <c r="B62" s="239"/>
      <c r="C62" s="36"/>
      <c r="D62" s="171"/>
      <c r="E62" s="171"/>
      <c r="F62" s="176"/>
      <c r="G62" s="155"/>
      <c r="H62" s="155"/>
      <c r="I62" s="155"/>
    </row>
    <row r="63" spans="1:9" x14ac:dyDescent="0.25">
      <c r="A63" s="239"/>
      <c r="B63" s="239"/>
      <c r="C63" s="36"/>
      <c r="D63" s="171"/>
      <c r="E63" s="171"/>
      <c r="F63" s="176"/>
      <c r="G63" s="155"/>
      <c r="H63" s="155"/>
      <c r="I63" s="155"/>
    </row>
    <row r="64" spans="1:9" x14ac:dyDescent="0.25">
      <c r="A64" s="1"/>
      <c r="B64" s="1"/>
      <c r="C64" s="1"/>
      <c r="D64" s="173"/>
      <c r="E64" s="173"/>
      <c r="F64" s="173"/>
      <c r="G64" s="155"/>
      <c r="H64" s="155"/>
      <c r="I64" s="155"/>
    </row>
    <row r="65" spans="1:9" x14ac:dyDescent="0.25">
      <c r="A65" s="1"/>
      <c r="B65" s="1"/>
      <c r="C65" s="175" t="s">
        <v>166</v>
      </c>
      <c r="D65" s="76">
        <f>IF(C55=0,0,D57/C55)</f>
        <v>0</v>
      </c>
      <c r="E65" s="53"/>
      <c r="F65" s="53"/>
      <c r="G65" s="155"/>
      <c r="H65" s="155"/>
      <c r="I65" s="155"/>
    </row>
    <row r="66" spans="1:9" x14ac:dyDescent="0.25">
      <c r="A66" s="1"/>
      <c r="B66" s="1"/>
      <c r="C66" s="175" t="s">
        <v>167</v>
      </c>
      <c r="D66" s="53"/>
      <c r="E66" s="76">
        <f>IF(C55=0,0,E58/C55)</f>
        <v>0</v>
      </c>
      <c r="F66" s="53"/>
      <c r="G66" s="155"/>
      <c r="H66" s="155"/>
      <c r="I66" s="155"/>
    </row>
    <row r="67" spans="1:9" x14ac:dyDescent="0.25">
      <c r="A67" s="1"/>
      <c r="B67" s="1"/>
      <c r="C67" s="175" t="s">
        <v>168</v>
      </c>
      <c r="D67" s="53"/>
      <c r="E67" s="53"/>
      <c r="F67" s="76">
        <f>IF(C55=0,0,F59/C55)</f>
        <v>0</v>
      </c>
      <c r="G67" s="155"/>
      <c r="H67" s="155"/>
      <c r="I67" s="155"/>
    </row>
    <row r="68" spans="1:9" x14ac:dyDescent="0.25">
      <c r="A68" s="1"/>
      <c r="B68" s="1"/>
      <c r="C68" s="174" t="s">
        <v>169</v>
      </c>
      <c r="D68" s="1"/>
      <c r="E68" s="1"/>
      <c r="F68" s="1"/>
      <c r="G68" s="76">
        <f>IF(C55=0,0,G60/C55)</f>
        <v>0</v>
      </c>
      <c r="H68" s="155"/>
      <c r="I68" s="155"/>
    </row>
    <row r="69" spans="1:9" x14ac:dyDescent="0.25">
      <c r="A69" s="1"/>
      <c r="B69" s="1"/>
      <c r="C69" s="174" t="s">
        <v>170</v>
      </c>
      <c r="D69" s="1"/>
      <c r="E69" s="1"/>
      <c r="F69" s="1"/>
      <c r="G69" s="155"/>
      <c r="H69" s="76">
        <f>IF(C55=0,0,H61/C55)</f>
        <v>0</v>
      </c>
      <c r="I69" s="155"/>
    </row>
    <row r="70" spans="1:9" x14ac:dyDescent="0.25">
      <c r="A70" s="1"/>
      <c r="B70" s="1"/>
      <c r="C70" s="1"/>
      <c r="D70" s="1"/>
      <c r="E70" s="1"/>
      <c r="F70" s="1"/>
      <c r="G70" s="155"/>
      <c r="H70" s="155"/>
      <c r="I70" s="155"/>
    </row>
    <row r="71" spans="1:9" x14ac:dyDescent="0.25">
      <c r="A71" s="1"/>
      <c r="B71" s="1"/>
      <c r="C71" s="1"/>
      <c r="D71" s="1"/>
      <c r="E71" s="1"/>
      <c r="F71" s="1"/>
      <c r="G71" s="155"/>
      <c r="H71" s="155"/>
      <c r="I71" s="155"/>
    </row>
    <row r="72" spans="1:9" x14ac:dyDescent="0.25">
      <c r="A72" s="1"/>
      <c r="B72" s="1"/>
      <c r="C72" s="1"/>
      <c r="D72" s="239" t="s">
        <v>121</v>
      </c>
      <c r="E72" s="158"/>
      <c r="F72" s="1"/>
      <c r="G72" s="155"/>
      <c r="H72" s="155"/>
      <c r="I72" s="155"/>
    </row>
  </sheetData>
  <sheetProtection sheet="1" objects="1" scenarios="1"/>
  <mergeCells count="4">
    <mergeCell ref="A41:D41"/>
    <mergeCell ref="D50:H50"/>
    <mergeCell ref="A48:H48"/>
    <mergeCell ref="A54:B54"/>
  </mergeCells>
  <phoneticPr fontId="4" type="noConversion"/>
  <pageMargins left="0.75" right="0.75" top="1" bottom="1" header="0.5" footer="0.5"/>
  <pageSetup scale="61" orientation="portrait" blackAndWhite="1" r:id="rId1"/>
  <headerFooter alignWithMargins="0">
    <oddHeader>&amp;RState of Kansas
County Special District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9DC4551578746BB2D5CB3C7D70B0F" ma:contentTypeVersion="9" ma:contentTypeDescription="Create a new document." ma:contentTypeScope="" ma:versionID="e7fe1cf8449dd3f7a19afea7d63c3dac">
  <xsd:schema xmlns:xsd="http://www.w3.org/2001/XMLSchema" xmlns:xs="http://www.w3.org/2001/XMLSchema" xmlns:p="http://schemas.microsoft.com/office/2006/metadata/properties" xmlns:ns2="1895758b-fcac-4748-aa0a-5720d2d7d486" xmlns:ns3="7e2d0d8f-ac74-4d4c-8884-aff3748a733a" xmlns:ns4="a9343af4-2466-41a9-9238-9dddcc3e6066" targetNamespace="http://schemas.microsoft.com/office/2006/metadata/properties" ma:root="true" ma:fieldsID="97bc813d7a6bf988cbea9a149a214d39" ns2:_="" ns3:_="" ns4:_="">
    <xsd:import namespace="1895758b-fcac-4748-aa0a-5720d2d7d486"/>
    <xsd:import namespace="7e2d0d8f-ac74-4d4c-8884-aff3748a733a"/>
    <xsd:import namespace="a9343af4-2466-41a9-9238-9dddcc3e60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5758b-fcac-4748-aa0a-5720d2d7d4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d0d8f-ac74-4d4c-8884-aff3748a73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43af4-2466-41a9-9238-9dddcc3e6066" elementFormDefault="qualified">
    <xsd:import namespace="http://schemas.microsoft.com/office/2006/documentManagement/types"/>
    <xsd:import namespace="http://schemas.microsoft.com/office/infopath/2007/PartnerControls"/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8F0C9D-EA92-48E3-A60D-62D0DBF9CD1F}">
  <ds:schemaRefs>
    <ds:schemaRef ds:uri="http://schemas.microsoft.com/office/2006/metadata/properties"/>
    <ds:schemaRef ds:uri="http://www.w3.org/XML/1998/namespace"/>
    <ds:schemaRef ds:uri="a9343af4-2466-41a9-9238-9dddcc3e6066"/>
    <ds:schemaRef ds:uri="http://schemas.microsoft.com/office/2006/documentManagement/types"/>
    <ds:schemaRef ds:uri="7e2d0d8f-ac74-4d4c-8884-aff3748a733a"/>
    <ds:schemaRef ds:uri="1895758b-fcac-4748-aa0a-5720d2d7d48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7DE167-C616-4F98-93D2-4599E4931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5758b-fcac-4748-aa0a-5720d2d7d486"/>
    <ds:schemaRef ds:uri="7e2d0d8f-ac74-4d4c-8884-aff3748a733a"/>
    <ds:schemaRef ds:uri="a9343af4-2466-41a9-9238-9dddcc3e6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240F64-6D34-4330-99EA-6C65AE1CE1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2</vt:i4>
      </vt:variant>
    </vt:vector>
  </HeadingPairs>
  <TitlesOfParts>
    <vt:vector size="42" baseType="lpstr">
      <vt:lpstr>Instructions</vt:lpstr>
      <vt:lpstr>input</vt:lpstr>
      <vt:lpstr>inputMvalloc</vt:lpstr>
      <vt:lpstr>CPA Summary</vt:lpstr>
      <vt:lpstr>Cert 2</vt:lpstr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Sheet 9</vt:lpstr>
      <vt:lpstr>Sheet 10</vt:lpstr>
      <vt:lpstr>Sheet 11</vt:lpstr>
      <vt:lpstr>Sheet 12</vt:lpstr>
      <vt:lpstr>Sheet 13</vt:lpstr>
      <vt:lpstr>Sheet 14</vt:lpstr>
      <vt:lpstr>Sheet 15</vt:lpstr>
      <vt:lpstr>Sheet 16</vt:lpstr>
      <vt:lpstr>Sheet 17</vt:lpstr>
      <vt:lpstr>Sheet 18</vt:lpstr>
      <vt:lpstr>Sheet 19</vt:lpstr>
      <vt:lpstr>Sheet 20</vt:lpstr>
      <vt:lpstr>Sheet 21</vt:lpstr>
      <vt:lpstr>Sheet 22</vt:lpstr>
      <vt:lpstr>Sheet 23</vt:lpstr>
      <vt:lpstr>Sheet 24</vt:lpstr>
      <vt:lpstr>Sheet 25</vt:lpstr>
      <vt:lpstr>Sheet 26</vt:lpstr>
      <vt:lpstr>Sheet 27</vt:lpstr>
      <vt:lpstr>Sheet 28</vt:lpstr>
      <vt:lpstr>Sheet 29</vt:lpstr>
      <vt:lpstr>addtl tax levy</vt:lpstr>
      <vt:lpstr>Addl No Tax Levy</vt:lpstr>
      <vt:lpstr>Addl Non-Budgeted Funds 1</vt:lpstr>
      <vt:lpstr>Addl Non-Budgeted Funds 2</vt:lpstr>
      <vt:lpstr>Hearing Notice 2</vt:lpstr>
      <vt:lpstr>Legend</vt:lpstr>
      <vt:lpstr>'Cert 2'!Print_Area</vt:lpstr>
      <vt:lpstr>'CPA Summary'!Print_Area</vt:lpstr>
    </vt:vector>
  </TitlesOfParts>
  <Manager/>
  <Company>State of 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mhandshy</dc:creator>
  <cp:keywords/>
  <dc:description/>
  <cp:lastModifiedBy>Stacy Jaramillo [DAAR]</cp:lastModifiedBy>
  <cp:revision/>
  <cp:lastPrinted>2024-05-02T18:04:13Z</cp:lastPrinted>
  <dcterms:created xsi:type="dcterms:W3CDTF">2006-08-28T14:14:58Z</dcterms:created>
  <dcterms:modified xsi:type="dcterms:W3CDTF">2024-05-02T18:06:38Z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0x010100DAC9DC4551578746BB2D5CB3C7D70B0F</vt:lpwstr>
  </property>
</Properties>
</file>