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sokansas-my.sharepoint.com/personal/mandy_m_patek_doa_ks_gov/Documents/Desktop/"/>
    </mc:Choice>
  </mc:AlternateContent>
  <xr:revisionPtr revIDLastSave="0" documentId="8_{0740E54F-EFC7-4341-AEB2-AF007DB8B175}" xr6:coauthVersionLast="47" xr6:coauthVersionMax="47" xr10:uidLastSave="{00000000-0000-0000-0000-000000000000}"/>
  <bookViews>
    <workbookView xWindow="-28920" yWindow="-120" windowWidth="29040" windowHeight="15840" tabRatio="794" xr2:uid="{00000000-000D-0000-FFFF-FFFF00000000}"/>
  </bookViews>
  <sheets>
    <sheet name="inputPrYr" sheetId="68" r:id="rId1"/>
    <sheet name="inputOth" sheetId="72" state="hidden" r:id="rId2"/>
    <sheet name="inputHearing" sheetId="75" r:id="rId3"/>
    <sheet name="F108" sheetId="32" r:id="rId4"/>
    <sheet name="F112-1" sheetId="54" r:id="rId5"/>
    <sheet name="F112-2" sheetId="64" r:id="rId6"/>
    <sheet name="F263" sheetId="53" r:id="rId7"/>
    <sheet name="Debt-1" sheetId="56" r:id="rId8"/>
    <sheet name="Debt-2" sheetId="55" r:id="rId9"/>
    <sheet name="Gen-1" sheetId="15" r:id="rId10"/>
    <sheet name="Gen-2" sheetId="14" r:id="rId11"/>
    <sheet name="PTE-1" sheetId="13" r:id="rId12"/>
    <sheet name="PTE-2" sheetId="12" r:id="rId13"/>
    <sheet name="ABE-1" sheetId="40" r:id="rId14"/>
    <sheet name="ABE-2" sheetId="41" r:id="rId15"/>
    <sheet name="AdSupp-1" sheetId="42" r:id="rId16"/>
    <sheet name="AdSupp-2" sheetId="43" r:id="rId17"/>
    <sheet name="MotorCyc-1" sheetId="44" r:id="rId18"/>
    <sheet name="MotorCyc-2" sheetId="45" r:id="rId19"/>
    <sheet name="Truck-1" sheetId="46" r:id="rId20"/>
    <sheet name="Truck-2" sheetId="47" r:id="rId21"/>
    <sheet name="Auxillary" sheetId="48" r:id="rId22"/>
    <sheet name="Cap Out-1" sheetId="50" r:id="rId23"/>
    <sheet name="Cap Out-2" sheetId="63" r:id="rId24"/>
    <sheet name="B &amp; I - 1" sheetId="61" r:id="rId25"/>
    <sheet name="B &amp; I - 2" sheetId="62" r:id="rId26"/>
    <sheet name="Special Assess-1" sheetId="60" r:id="rId27"/>
    <sheet name="Special Assess-2" sheetId="66" r:id="rId28"/>
    <sheet name="No-Fund Warrant-1" sheetId="59" r:id="rId29"/>
    <sheet name="No-Fund Warrant-2" sheetId="67" r:id="rId30"/>
    <sheet name="Rev Bds" sheetId="58" r:id="rId31"/>
    <sheet name="Budget Hearing Notice" sheetId="24" r:id="rId32"/>
    <sheet name="Rate&amp;Budget Hearing Notice" sheetId="76" r:id="rId33"/>
    <sheet name="Rate Hearing Notice" sheetId="77" r:id="rId34"/>
    <sheet name="Certificate" sheetId="51" r:id="rId35"/>
    <sheet name="SAMPLE Notice of RNR Intent" sheetId="79" r:id="rId36"/>
    <sheet name="SAMPLE Resolution to Exceed RNR" sheetId="78" r:id="rId37"/>
    <sheet name="SAMPLE Roll Call Vote" sheetId="80" r:id="rId38"/>
    <sheet name="Amend" sheetId="39" r:id="rId39"/>
    <sheet name="Mill Rate Computation" sheetId="74" r:id="rId40"/>
    <sheet name="Helpful Links" sheetId="73" r:id="rId41"/>
    <sheet name="Legend" sheetId="81" r:id="rId42"/>
  </sheets>
  <definedNames>
    <definedName name="_xlnm.Print_Area" localSheetId="14">'ABE-2'!$A$1:$E$54</definedName>
    <definedName name="_xlnm.Print_Area" localSheetId="15">'AdSupp-1'!$A$1:$E$54</definedName>
    <definedName name="_xlnm.Print_Area" localSheetId="16">'AdSupp-2'!$A$1:$E$53</definedName>
    <definedName name="_xlnm.Print_Area" localSheetId="38">Amend!$A$1:$E$48</definedName>
    <definedName name="_xlnm.Print_Area" localSheetId="21">Auxillary!$A$1:$J$37</definedName>
    <definedName name="_xlnm.Print_Area" localSheetId="24">'B &amp; I - 1'!$A$1:$E$53</definedName>
    <definedName name="_xlnm.Print_Area" localSheetId="25">'B &amp; I - 2'!$A$1:$E$54</definedName>
    <definedName name="_xlnm.Print_Area" localSheetId="31">'Budget Hearing Notice'!$A$1:$H$52</definedName>
    <definedName name="_xlnm.Print_Area" localSheetId="22">'Cap Out-1'!$A$1:$E$55</definedName>
    <definedName name="_xlnm.Print_Area" localSheetId="23">'Cap Out-2'!$A$1:$E$54</definedName>
    <definedName name="_xlnm.Print_Area" localSheetId="34">Certificate!$A$1:$F$44</definedName>
    <definedName name="_xlnm.Print_Area" localSheetId="7">'Debt-1'!$A$1:$K$33</definedName>
    <definedName name="_xlnm.Print_Area" localSheetId="8">'Debt-2'!$A$1:$J$32</definedName>
    <definedName name="_xlnm.Print_Area" localSheetId="3">'F108'!$A$1:$G$20</definedName>
    <definedName name="_xlnm.Print_Area" localSheetId="6">'F263'!$A$1:$N$41</definedName>
    <definedName name="_xlnm.Print_Area" localSheetId="0">inputPrYr!$A$1:$E$22</definedName>
    <definedName name="_xlnm.Print_Area" localSheetId="17">'MotorCyc-1'!$A$1:$E$48</definedName>
    <definedName name="_xlnm.Print_Area" localSheetId="18">'MotorCyc-2'!$A$1:$E$53</definedName>
    <definedName name="_xlnm.Print_Area" localSheetId="28">'No-Fund Warrant-1'!$A$1:$E$53</definedName>
    <definedName name="_xlnm.Print_Area" localSheetId="29">'No-Fund Warrant-2'!$A$1:$E$51</definedName>
    <definedName name="_xlnm.Print_Area" localSheetId="32">'Rate&amp;Budget Hearing Notice'!$A$1:$H$52</definedName>
    <definedName name="_xlnm.Print_Area" localSheetId="30">'Rev Bds'!$A$1:$E$50</definedName>
    <definedName name="_xlnm.Print_Area" localSheetId="37">'SAMPLE Roll Call Vote'!$A$1:$G$22</definedName>
    <definedName name="_xlnm.Print_Area" localSheetId="26">'Special Assess-1'!$A$1:$E$53</definedName>
    <definedName name="_xlnm.Print_Area" localSheetId="27">'Special Assess-2'!$A$1:$E$54</definedName>
    <definedName name="_xlnm.Print_Area" localSheetId="19">'Truck-1'!$A$1:$E$45</definedName>
    <definedName name="_xlnm.Print_Area" localSheetId="20">'Truck-2'!$A$1:$E$53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24" l="1"/>
  <c r="F34" i="51"/>
  <c r="C5" i="32"/>
  <c r="C3" i="32"/>
  <c r="D12" i="77" l="1"/>
  <c r="H35" i="76"/>
  <c r="H35" i="24"/>
  <c r="F33" i="51"/>
  <c r="A50" i="24"/>
  <c r="A50" i="76"/>
  <c r="A37" i="68" l="1"/>
  <c r="A2" i="72" l="1"/>
  <c r="A1" i="72"/>
  <c r="A10" i="77"/>
  <c r="A6" i="77"/>
  <c r="A5" i="77"/>
  <c r="A8" i="76"/>
  <c r="A6" i="76"/>
  <c r="F46" i="76"/>
  <c r="D46" i="76"/>
  <c r="B46" i="76"/>
  <c r="D39" i="76"/>
  <c r="F39" i="76" s="1"/>
  <c r="B36" i="76"/>
  <c r="E34" i="76"/>
  <c r="D36" i="76" s="1"/>
  <c r="C34" i="76"/>
  <c r="D16" i="76"/>
  <c r="B16" i="76"/>
  <c r="A5" i="76"/>
  <c r="A8" i="24"/>
  <c r="A6" i="24"/>
  <c r="A5" i="24"/>
  <c r="A54" i="72"/>
  <c r="A57" i="72"/>
  <c r="A56" i="72"/>
  <c r="A55" i="72"/>
  <c r="A53" i="72"/>
  <c r="A51" i="72"/>
  <c r="A50" i="72"/>
  <c r="A49" i="72"/>
  <c r="A48" i="72"/>
  <c r="A47" i="72"/>
  <c r="E1" i="72"/>
  <c r="A24" i="72"/>
  <c r="A23" i="72"/>
  <c r="A22" i="72"/>
  <c r="A21" i="72"/>
  <c r="A20" i="72" l="1"/>
  <c r="A46" i="72"/>
  <c r="J148" i="74" l="1"/>
  <c r="H134" i="74"/>
  <c r="C137" i="74" s="1"/>
  <c r="J137" i="74" s="1"/>
  <c r="H120" i="74"/>
  <c r="C123" i="74" s="1"/>
  <c r="H114" i="74"/>
  <c r="F117" i="74" s="1"/>
  <c r="H117" i="74" s="1"/>
  <c r="F123" i="74" s="1"/>
  <c r="H100" i="74"/>
  <c r="C103" i="74" s="1"/>
  <c r="F97" i="74"/>
  <c r="H97" i="74" s="1"/>
  <c r="F103" i="74" s="1"/>
  <c r="H94" i="74"/>
  <c r="H80" i="74"/>
  <c r="C83" i="74" s="1"/>
  <c r="H74" i="74"/>
  <c r="F77" i="74" s="1"/>
  <c r="H77" i="74" s="1"/>
  <c r="F83" i="74" s="1"/>
  <c r="J83" i="74" s="1"/>
  <c r="H48" i="74"/>
  <c r="F50" i="74" s="1"/>
  <c r="J50" i="74" s="1"/>
  <c r="H41" i="74"/>
  <c r="B28" i="74"/>
  <c r="H28" i="74" s="1"/>
  <c r="H25" i="74"/>
  <c r="C25" i="74"/>
  <c r="J103" i="74" l="1"/>
  <c r="J123" i="74"/>
  <c r="D25" i="72"/>
  <c r="A42" i="72"/>
  <c r="A6" i="72" l="1"/>
  <c r="B43" i="72"/>
  <c r="C43" i="72"/>
  <c r="A16" i="72"/>
  <c r="A27" i="72"/>
  <c r="A29" i="72"/>
  <c r="A38" i="72"/>
  <c r="A12" i="72"/>
  <c r="D16" i="24"/>
  <c r="B16" i="24"/>
  <c r="A6" i="53"/>
  <c r="C33" i="64"/>
  <c r="A2" i="54"/>
  <c r="A2" i="53" s="1"/>
  <c r="E19" i="13" l="1"/>
  <c r="E19" i="15"/>
  <c r="G15" i="32"/>
  <c r="G12" i="32"/>
  <c r="G17" i="32" l="1"/>
  <c r="G19" i="32" s="1"/>
  <c r="E38" i="14" s="1"/>
  <c r="E35" i="68"/>
  <c r="D35" i="68"/>
  <c r="E19" i="68" l="1"/>
  <c r="D19" i="68"/>
  <c r="A16" i="68"/>
  <c r="C40" i="14" l="1"/>
  <c r="G17" i="54"/>
  <c r="G28" i="54" s="1"/>
  <c r="G31" i="54" s="1"/>
  <c r="E17" i="54"/>
  <c r="E28" i="54" s="1"/>
  <c r="E31" i="54" s="1"/>
  <c r="B15" i="64"/>
  <c r="C15" i="64" s="1"/>
  <c r="C26" i="64" s="1"/>
  <c r="C29" i="64" s="1"/>
  <c r="C17" i="54"/>
  <c r="C28" i="54" s="1"/>
  <c r="C31" i="54" s="1"/>
  <c r="G15" i="64" l="1"/>
  <c r="G26" i="64" s="1"/>
  <c r="G29" i="64" s="1"/>
  <c r="E15" i="64"/>
  <c r="E26" i="64" s="1"/>
  <c r="E29" i="64" s="1"/>
  <c r="I15" i="64"/>
  <c r="I26" i="64" s="1"/>
  <c r="I29" i="64" s="1"/>
  <c r="G19" i="64" l="1"/>
  <c r="G22" i="64" s="1"/>
  <c r="E19" i="64"/>
  <c r="E22" i="64" s="1"/>
  <c r="I19" i="64"/>
  <c r="I22" i="64" s="1"/>
  <c r="E14" i="50"/>
  <c r="D14" i="50"/>
  <c r="C14" i="50"/>
  <c r="A2" i="64"/>
  <c r="E3" i="40"/>
  <c r="E6" i="40"/>
  <c r="D6" i="40"/>
  <c r="C6" i="40"/>
  <c r="E5" i="40"/>
  <c r="D5" i="40"/>
  <c r="C5" i="40"/>
  <c r="E4" i="40"/>
  <c r="D4" i="40"/>
  <c r="C4" i="40"/>
  <c r="D24" i="40"/>
  <c r="D30" i="40" s="1"/>
  <c r="C12" i="40"/>
  <c r="C16" i="40"/>
  <c r="C21" i="40"/>
  <c r="C36" i="40"/>
  <c r="C30" i="40"/>
  <c r="D12" i="40"/>
  <c r="D16" i="40"/>
  <c r="D21" i="40"/>
  <c r="D36" i="40"/>
  <c r="E21" i="40"/>
  <c r="E36" i="40"/>
  <c r="E16" i="40"/>
  <c r="E12" i="40"/>
  <c r="D19" i="53"/>
  <c r="D15" i="53"/>
  <c r="D17" i="53"/>
  <c r="D21" i="53"/>
  <c r="D23" i="53"/>
  <c r="D25" i="53"/>
  <c r="D27" i="53"/>
  <c r="H33" i="53"/>
  <c r="J33" i="53"/>
  <c r="L33" i="53"/>
  <c r="C18" i="41"/>
  <c r="C22" i="41"/>
  <c r="D18" i="41"/>
  <c r="D22" i="41"/>
  <c r="E3" i="41"/>
  <c r="E6" i="41"/>
  <c r="D6" i="41"/>
  <c r="C6" i="41"/>
  <c r="E5" i="41"/>
  <c r="D5" i="41"/>
  <c r="C5" i="41"/>
  <c r="E4" i="41"/>
  <c r="D4" i="41"/>
  <c r="C4" i="41"/>
  <c r="E18" i="41"/>
  <c r="E22" i="41"/>
  <c r="C39" i="41"/>
  <c r="E3" i="42"/>
  <c r="E7" i="42"/>
  <c r="D7" i="42"/>
  <c r="C7" i="42"/>
  <c r="E6" i="42"/>
  <c r="D6" i="42"/>
  <c r="C6" i="42"/>
  <c r="E5" i="42"/>
  <c r="D5" i="42"/>
  <c r="C5" i="42"/>
  <c r="D14" i="42"/>
  <c r="E14" i="42"/>
  <c r="C14" i="42"/>
  <c r="E18" i="42"/>
  <c r="E22" i="42"/>
  <c r="E25" i="42"/>
  <c r="E31" i="42"/>
  <c r="D18" i="42"/>
  <c r="D22" i="42"/>
  <c r="D25" i="42"/>
  <c r="D31" i="42"/>
  <c r="C18" i="42"/>
  <c r="C22" i="42"/>
  <c r="C25" i="42"/>
  <c r="C31" i="42"/>
  <c r="C21" i="43"/>
  <c r="C26" i="43"/>
  <c r="D21" i="43"/>
  <c r="D26" i="43"/>
  <c r="E3" i="43"/>
  <c r="E7" i="43"/>
  <c r="D7" i="43"/>
  <c r="C7" i="43"/>
  <c r="E6" i="43"/>
  <c r="D6" i="43"/>
  <c r="C6" i="43"/>
  <c r="E5" i="43"/>
  <c r="D5" i="43"/>
  <c r="C5" i="43"/>
  <c r="E21" i="43"/>
  <c r="E26" i="43"/>
  <c r="J6" i="48"/>
  <c r="J5" i="48"/>
  <c r="J4" i="48"/>
  <c r="D6" i="48"/>
  <c r="C6" i="48"/>
  <c r="D5" i="48"/>
  <c r="C5" i="48"/>
  <c r="D4" i="48"/>
  <c r="C4" i="48"/>
  <c r="A3" i="48"/>
  <c r="C16" i="48"/>
  <c r="C27" i="48"/>
  <c r="C31" i="48"/>
  <c r="D16" i="48"/>
  <c r="D27" i="48"/>
  <c r="D31" i="48"/>
  <c r="E16" i="48"/>
  <c r="F16" i="48"/>
  <c r="G16" i="48"/>
  <c r="H16" i="48"/>
  <c r="I16" i="48"/>
  <c r="E27" i="48"/>
  <c r="E31" i="48"/>
  <c r="F27" i="48"/>
  <c r="F31" i="48"/>
  <c r="G27" i="48"/>
  <c r="G31" i="48"/>
  <c r="H27" i="48"/>
  <c r="H31" i="48"/>
  <c r="I27" i="48"/>
  <c r="I31" i="48"/>
  <c r="J30" i="48"/>
  <c r="J29" i="48"/>
  <c r="J26" i="48"/>
  <c r="J25" i="48"/>
  <c r="J24" i="48"/>
  <c r="J23" i="48"/>
  <c r="J22" i="48"/>
  <c r="J21" i="48"/>
  <c r="J20" i="48"/>
  <c r="J19" i="48"/>
  <c r="J18" i="48"/>
  <c r="J14" i="48"/>
  <c r="J13" i="48"/>
  <c r="J12" i="48"/>
  <c r="J11" i="48"/>
  <c r="J10" i="48"/>
  <c r="E3" i="61"/>
  <c r="E7" i="61"/>
  <c r="D7" i="61"/>
  <c r="C7" i="61"/>
  <c r="E6" i="61"/>
  <c r="D6" i="61"/>
  <c r="C6" i="61"/>
  <c r="E5" i="61"/>
  <c r="D5" i="61"/>
  <c r="C5" i="61"/>
  <c r="D16" i="61"/>
  <c r="D22" i="61" s="1"/>
  <c r="E13" i="61"/>
  <c r="E28" i="61"/>
  <c r="D13" i="61"/>
  <c r="D28" i="61"/>
  <c r="C28" i="61"/>
  <c r="C22" i="61"/>
  <c r="C13" i="61"/>
  <c r="C16" i="62"/>
  <c r="C20" i="62" s="1"/>
  <c r="D16" i="62"/>
  <c r="D20" i="62" s="1"/>
  <c r="E16" i="62"/>
  <c r="E20" i="62" s="1"/>
  <c r="F30" i="76" s="1"/>
  <c r="E3" i="62"/>
  <c r="E7" i="62"/>
  <c r="D7" i="62"/>
  <c r="C7" i="62"/>
  <c r="E6" i="62"/>
  <c r="D6" i="62"/>
  <c r="C6" i="62"/>
  <c r="E5" i="62"/>
  <c r="D5" i="62"/>
  <c r="C5" i="62"/>
  <c r="C35" i="62"/>
  <c r="E3" i="50"/>
  <c r="E7" i="50"/>
  <c r="D7" i="50"/>
  <c r="C7" i="50"/>
  <c r="E6" i="50"/>
  <c r="D6" i="50"/>
  <c r="C6" i="50"/>
  <c r="E5" i="50"/>
  <c r="D5" i="50"/>
  <c r="C5" i="50"/>
  <c r="D21" i="50"/>
  <c r="D27" i="50" s="1"/>
  <c r="E18" i="50"/>
  <c r="E34" i="50"/>
  <c r="D18" i="50"/>
  <c r="D34" i="50"/>
  <c r="C34" i="50"/>
  <c r="C27" i="50"/>
  <c r="C18" i="50"/>
  <c r="C16" i="63"/>
  <c r="C20" i="63" s="1"/>
  <c r="D16" i="63"/>
  <c r="D20" i="63" s="1"/>
  <c r="E16" i="63"/>
  <c r="E20" i="63" s="1"/>
  <c r="E7" i="63"/>
  <c r="D7" i="63"/>
  <c r="C7" i="63"/>
  <c r="E3" i="63"/>
  <c r="E6" i="63"/>
  <c r="D6" i="63"/>
  <c r="C6" i="63"/>
  <c r="E5" i="63"/>
  <c r="D5" i="63"/>
  <c r="C5" i="63"/>
  <c r="C35" i="63"/>
  <c r="D5" i="51"/>
  <c r="C3" i="51"/>
  <c r="E28" i="58"/>
  <c r="E30" i="58" s="1"/>
  <c r="E13" i="67"/>
  <c r="E17" i="67" s="1"/>
  <c r="F32" i="76" s="1"/>
  <c r="E16" i="66"/>
  <c r="E20" i="66" s="1"/>
  <c r="F31" i="76" s="1"/>
  <c r="E21" i="12"/>
  <c r="E25" i="12"/>
  <c r="E21" i="45"/>
  <c r="E26" i="45"/>
  <c r="E21" i="47"/>
  <c r="E26" i="47"/>
  <c r="E20" i="14"/>
  <c r="E23" i="14" s="1"/>
  <c r="E18" i="14"/>
  <c r="C28" i="59"/>
  <c r="C22" i="59"/>
  <c r="C13" i="59"/>
  <c r="C13" i="67"/>
  <c r="C17" i="67" s="1"/>
  <c r="D13" i="59"/>
  <c r="D16" i="59"/>
  <c r="D22" i="59" s="1"/>
  <c r="D28" i="59"/>
  <c r="D13" i="67"/>
  <c r="D17" i="67" s="1"/>
  <c r="E13" i="59"/>
  <c r="E28" i="59"/>
  <c r="C32" i="67"/>
  <c r="C8" i="15"/>
  <c r="C13" i="15"/>
  <c r="C17" i="15"/>
  <c r="C23" i="15"/>
  <c r="C32" i="15"/>
  <c r="C38" i="15"/>
  <c r="C23" i="14"/>
  <c r="C18" i="14"/>
  <c r="D13" i="15"/>
  <c r="D17" i="15"/>
  <c r="D23" i="15"/>
  <c r="D26" i="15"/>
  <c r="D32" i="15" s="1"/>
  <c r="D38" i="15"/>
  <c r="D23" i="14"/>
  <c r="D18" i="14"/>
  <c r="E17" i="15"/>
  <c r="E38" i="15"/>
  <c r="C28" i="60"/>
  <c r="C22" i="60"/>
  <c r="C13" i="60"/>
  <c r="C16" i="66"/>
  <c r="C20" i="66" s="1"/>
  <c r="D13" i="60"/>
  <c r="D16" i="60"/>
  <c r="D22" i="60" s="1"/>
  <c r="D28" i="60"/>
  <c r="D16" i="66"/>
  <c r="D20" i="66" s="1"/>
  <c r="E13" i="60"/>
  <c r="E28" i="60"/>
  <c r="C35" i="66"/>
  <c r="J10" i="55"/>
  <c r="I10" i="55"/>
  <c r="H10" i="55"/>
  <c r="A3" i="55"/>
  <c r="G3" i="54"/>
  <c r="G2" i="54"/>
  <c r="A7" i="64"/>
  <c r="F33" i="64"/>
  <c r="A29" i="64"/>
  <c r="A28" i="64"/>
  <c r="A26" i="64"/>
  <c r="A25" i="64"/>
  <c r="A24" i="64"/>
  <c r="A22" i="64"/>
  <c r="A21" i="64"/>
  <c r="A19" i="64"/>
  <c r="A17" i="64"/>
  <c r="A15" i="64"/>
  <c r="A13" i="64"/>
  <c r="A11" i="64"/>
  <c r="G3" i="64"/>
  <c r="G2" i="64"/>
  <c r="J2" i="53"/>
  <c r="J1" i="53"/>
  <c r="N33" i="53"/>
  <c r="E3" i="14"/>
  <c r="E6" i="14"/>
  <c r="E5" i="14"/>
  <c r="E4" i="14"/>
  <c r="D6" i="14"/>
  <c r="D5" i="14"/>
  <c r="D4" i="14"/>
  <c r="C6" i="14"/>
  <c r="C5" i="14"/>
  <c r="C4" i="14"/>
  <c r="E3" i="44"/>
  <c r="E7" i="44"/>
  <c r="D7" i="44"/>
  <c r="C7" i="44"/>
  <c r="E6" i="44"/>
  <c r="D6" i="44"/>
  <c r="C6" i="44"/>
  <c r="E5" i="44"/>
  <c r="D5" i="44"/>
  <c r="C5" i="44"/>
  <c r="E14" i="44"/>
  <c r="E18" i="44"/>
  <c r="E23" i="44"/>
  <c r="E26" i="44"/>
  <c r="E32" i="44"/>
  <c r="D14" i="44"/>
  <c r="D18" i="44"/>
  <c r="D23" i="44"/>
  <c r="D26" i="44"/>
  <c r="D32" i="44"/>
  <c r="C14" i="44"/>
  <c r="C18" i="44"/>
  <c r="C23" i="44"/>
  <c r="C26" i="44"/>
  <c r="C32" i="44"/>
  <c r="C21" i="45"/>
  <c r="C26" i="45"/>
  <c r="D21" i="45"/>
  <c r="D26" i="45"/>
  <c r="E3" i="45"/>
  <c r="E7" i="45"/>
  <c r="D7" i="45"/>
  <c r="C7" i="45"/>
  <c r="E6" i="45"/>
  <c r="D6" i="45"/>
  <c r="C6" i="45"/>
  <c r="E5" i="45"/>
  <c r="D5" i="45"/>
  <c r="C5" i="45"/>
  <c r="E3" i="59"/>
  <c r="E7" i="59"/>
  <c r="D7" i="59"/>
  <c r="C7" i="59"/>
  <c r="E6" i="59"/>
  <c r="D6" i="59"/>
  <c r="C6" i="59"/>
  <c r="E5" i="59"/>
  <c r="D5" i="59"/>
  <c r="C5" i="59"/>
  <c r="E3" i="67"/>
  <c r="E7" i="67"/>
  <c r="D7" i="67"/>
  <c r="C7" i="67"/>
  <c r="E6" i="67"/>
  <c r="D6" i="67"/>
  <c r="C6" i="67"/>
  <c r="E5" i="67"/>
  <c r="D5" i="67"/>
  <c r="C5" i="67"/>
  <c r="C34" i="24"/>
  <c r="B36" i="24" s="1"/>
  <c r="E34" i="24"/>
  <c r="D36" i="24" s="1"/>
  <c r="F46" i="24"/>
  <c r="D46" i="24"/>
  <c r="B46" i="24"/>
  <c r="F39" i="24"/>
  <c r="D21" i="12"/>
  <c r="D25" i="12"/>
  <c r="C21" i="12"/>
  <c r="C25" i="12"/>
  <c r="D21" i="47"/>
  <c r="D26" i="47"/>
  <c r="C21" i="47"/>
  <c r="C26" i="47"/>
  <c r="D28" i="58"/>
  <c r="D30" i="58" s="1"/>
  <c r="C28" i="58"/>
  <c r="C30" i="58" s="1"/>
  <c r="E3" i="58"/>
  <c r="E7" i="58"/>
  <c r="D7" i="58"/>
  <c r="C7" i="58"/>
  <c r="E6" i="58"/>
  <c r="D6" i="58"/>
  <c r="C6" i="58"/>
  <c r="E5" i="58"/>
  <c r="D5" i="58"/>
  <c r="C5" i="58"/>
  <c r="C18" i="58"/>
  <c r="C20" i="58" s="1"/>
  <c r="C12" i="58"/>
  <c r="D12" i="58"/>
  <c r="D18" i="58"/>
  <c r="E12" i="58"/>
  <c r="E18" i="58"/>
  <c r="E3" i="60"/>
  <c r="E7" i="60"/>
  <c r="D7" i="60"/>
  <c r="C7" i="60"/>
  <c r="E6" i="60"/>
  <c r="D6" i="60"/>
  <c r="C6" i="60"/>
  <c r="E5" i="60"/>
  <c r="D5" i="60"/>
  <c r="C5" i="60"/>
  <c r="E3" i="66"/>
  <c r="E7" i="66"/>
  <c r="D7" i="66"/>
  <c r="C7" i="66"/>
  <c r="E6" i="66"/>
  <c r="D6" i="66"/>
  <c r="C6" i="66"/>
  <c r="E5" i="66"/>
  <c r="D5" i="66"/>
  <c r="C5" i="66"/>
  <c r="E32" i="46"/>
  <c r="D32" i="46"/>
  <c r="C32" i="46"/>
  <c r="E3" i="46"/>
  <c r="E7" i="46"/>
  <c r="D7" i="46"/>
  <c r="C7" i="46"/>
  <c r="E6" i="46"/>
  <c r="D6" i="46"/>
  <c r="C6" i="46"/>
  <c r="E5" i="46"/>
  <c r="D5" i="46"/>
  <c r="C5" i="46"/>
  <c r="E13" i="46"/>
  <c r="E17" i="46"/>
  <c r="E22" i="46"/>
  <c r="E25" i="46"/>
  <c r="D13" i="46"/>
  <c r="D17" i="46"/>
  <c r="D22" i="46"/>
  <c r="D25" i="46"/>
  <c r="C13" i="46"/>
  <c r="C17" i="46"/>
  <c r="C22" i="46"/>
  <c r="C25" i="46"/>
  <c r="E3" i="47"/>
  <c r="E7" i="47"/>
  <c r="D7" i="47"/>
  <c r="C7" i="47"/>
  <c r="E6" i="47"/>
  <c r="D6" i="47"/>
  <c r="C6" i="47"/>
  <c r="E5" i="47"/>
  <c r="D5" i="47"/>
  <c r="C5" i="47"/>
  <c r="C8" i="13"/>
  <c r="E2" i="13"/>
  <c r="E5" i="13"/>
  <c r="D5" i="13"/>
  <c r="C5" i="13"/>
  <c r="E4" i="13"/>
  <c r="D4" i="13"/>
  <c r="C4" i="13"/>
  <c r="E3" i="13"/>
  <c r="D3" i="13"/>
  <c r="C3" i="13"/>
  <c r="D26" i="13"/>
  <c r="D32" i="13" s="1"/>
  <c r="E23" i="13"/>
  <c r="E13" i="13"/>
  <c r="D23" i="13"/>
  <c r="C23" i="13"/>
  <c r="C13" i="13"/>
  <c r="C17" i="13"/>
  <c r="C32" i="13"/>
  <c r="C39" i="13"/>
  <c r="D13" i="13"/>
  <c r="D17" i="13"/>
  <c r="D39" i="13"/>
  <c r="E17" i="13"/>
  <c r="E39" i="13"/>
  <c r="E3" i="12"/>
  <c r="E7" i="12"/>
  <c r="D7" i="12"/>
  <c r="C7" i="12"/>
  <c r="E6" i="12"/>
  <c r="D6" i="12"/>
  <c r="C6" i="12"/>
  <c r="E5" i="12"/>
  <c r="D5" i="12"/>
  <c r="C5" i="12"/>
  <c r="E13" i="15"/>
  <c r="D32" i="24" l="1"/>
  <c r="D32" i="76"/>
  <c r="E31" i="63"/>
  <c r="F29" i="76"/>
  <c r="B31" i="24"/>
  <c r="B31" i="76"/>
  <c r="D29" i="24"/>
  <c r="D29" i="76"/>
  <c r="D30" i="24"/>
  <c r="D30" i="76"/>
  <c r="B33" i="24"/>
  <c r="B33" i="76"/>
  <c r="F33" i="24"/>
  <c r="D27" i="51" s="1"/>
  <c r="F33" i="76"/>
  <c r="B29" i="24"/>
  <c r="B29" i="76"/>
  <c r="B30" i="24"/>
  <c r="B30" i="76"/>
  <c r="D33" i="24"/>
  <c r="D33" i="76"/>
  <c r="D31" i="24"/>
  <c r="D31" i="76"/>
  <c r="B32" i="24"/>
  <c r="B32" i="76"/>
  <c r="G33" i="48"/>
  <c r="C27" i="45"/>
  <c r="B25" i="76" s="1"/>
  <c r="D33" i="48"/>
  <c r="C27" i="47"/>
  <c r="C30" i="60"/>
  <c r="C32" i="60" s="1"/>
  <c r="C8" i="66" s="1"/>
  <c r="C22" i="66" s="1"/>
  <c r="D8" i="60" s="1"/>
  <c r="E27" i="43"/>
  <c r="D24" i="14"/>
  <c r="F33" i="48"/>
  <c r="F35" i="48" s="1"/>
  <c r="D26" i="12"/>
  <c r="C30" i="59"/>
  <c r="C32" i="59" s="1"/>
  <c r="C8" i="67" s="1"/>
  <c r="C19" i="67" s="1"/>
  <c r="D8" i="59" s="1"/>
  <c r="E27" i="47"/>
  <c r="E26" i="12"/>
  <c r="I33" i="48"/>
  <c r="I35" i="48" s="1"/>
  <c r="C33" i="48"/>
  <c r="C24" i="14"/>
  <c r="C30" i="61"/>
  <c r="C32" i="61" s="1"/>
  <c r="C8" i="62" s="1"/>
  <c r="C22" i="62" s="1"/>
  <c r="D8" i="61" s="1"/>
  <c r="H33" i="48"/>
  <c r="D27" i="47"/>
  <c r="D27" i="45"/>
  <c r="C27" i="43"/>
  <c r="C26" i="12"/>
  <c r="E29" i="13"/>
  <c r="E31" i="62"/>
  <c r="F30" i="24"/>
  <c r="D24" i="51" s="1"/>
  <c r="C41" i="13"/>
  <c r="C42" i="13" s="1"/>
  <c r="C8" i="12" s="1"/>
  <c r="C34" i="46"/>
  <c r="E34" i="46"/>
  <c r="D20" i="58"/>
  <c r="D34" i="44"/>
  <c r="C40" i="15"/>
  <c r="C41" i="15" s="1"/>
  <c r="C7" i="14" s="1"/>
  <c r="C25" i="14" s="1"/>
  <c r="D6" i="15" s="1"/>
  <c r="D8" i="15" s="1"/>
  <c r="J31" i="48"/>
  <c r="J16" i="48"/>
  <c r="H35" i="48"/>
  <c r="E20" i="58"/>
  <c r="E34" i="44"/>
  <c r="E27" i="45"/>
  <c r="G35" i="48"/>
  <c r="D27" i="43"/>
  <c r="C38" i="40"/>
  <c r="C39" i="40" s="1"/>
  <c r="C7" i="41" s="1"/>
  <c r="D34" i="46"/>
  <c r="C34" i="44"/>
  <c r="C36" i="44" s="1"/>
  <c r="D30" i="60"/>
  <c r="D30" i="61"/>
  <c r="J27" i="48"/>
  <c r="D23" i="41"/>
  <c r="D33" i="42"/>
  <c r="E33" i="42"/>
  <c r="C33" i="42"/>
  <c r="C35" i="42" s="1"/>
  <c r="C8" i="43" s="1"/>
  <c r="E23" i="41"/>
  <c r="C23" i="41"/>
  <c r="C29" i="45"/>
  <c r="D8" i="44" s="1"/>
  <c r="B25" i="24"/>
  <c r="F31" i="24"/>
  <c r="D25" i="51" s="1"/>
  <c r="E31" i="66"/>
  <c r="E24" i="14"/>
  <c r="E33" i="48"/>
  <c r="D40" i="15"/>
  <c r="D30" i="59"/>
  <c r="D38" i="40"/>
  <c r="C21" i="54"/>
  <c r="C24" i="54" s="1"/>
  <c r="E25" i="15" s="1"/>
  <c r="E29" i="14" s="1"/>
  <c r="D41" i="13"/>
  <c r="C36" i="50"/>
  <c r="C38" i="50" s="1"/>
  <c r="C8" i="63" s="1"/>
  <c r="C22" i="63" s="1"/>
  <c r="D8" i="50" s="1"/>
  <c r="C21" i="58"/>
  <c r="C32" i="58" s="1"/>
  <c r="D8" i="58" s="1"/>
  <c r="E28" i="67"/>
  <c r="F32" i="24"/>
  <c r="D26" i="51" s="1"/>
  <c r="E32" i="63"/>
  <c r="E33" i="63" s="1"/>
  <c r="F29" i="24"/>
  <c r="D23" i="51" s="1"/>
  <c r="D36" i="50"/>
  <c r="C35" i="46"/>
  <c r="C8" i="47" s="1"/>
  <c r="E23" i="15"/>
  <c r="D33" i="53"/>
  <c r="F17" i="53" s="1"/>
  <c r="J17" i="53" s="1"/>
  <c r="G21" i="54"/>
  <c r="G24" i="54" s="1"/>
  <c r="E23" i="40" s="1"/>
  <c r="E29" i="41" s="1"/>
  <c r="E27" i="40"/>
  <c r="E15" i="61"/>
  <c r="E19" i="61"/>
  <c r="B21" i="24" l="1"/>
  <c r="B21" i="76"/>
  <c r="B27" i="24"/>
  <c r="B27" i="76"/>
  <c r="D24" i="24"/>
  <c r="D24" i="76"/>
  <c r="B22" i="24"/>
  <c r="B34" i="24" s="1"/>
  <c r="B22" i="76"/>
  <c r="B26" i="24"/>
  <c r="B26" i="76"/>
  <c r="D23" i="24"/>
  <c r="D23" i="76"/>
  <c r="F22" i="24"/>
  <c r="D15" i="51" s="1"/>
  <c r="F22" i="76"/>
  <c r="D21" i="24"/>
  <c r="D34" i="24" s="1"/>
  <c r="D21" i="76"/>
  <c r="D34" i="76" s="1"/>
  <c r="F25" i="24"/>
  <c r="D18" i="51" s="1"/>
  <c r="F25" i="76"/>
  <c r="D26" i="24"/>
  <c r="D26" i="76"/>
  <c r="F26" i="24"/>
  <c r="D19" i="51" s="1"/>
  <c r="F26" i="76"/>
  <c r="F24" i="24"/>
  <c r="D17" i="51" s="1"/>
  <c r="F24" i="76"/>
  <c r="B24" i="24"/>
  <c r="B24" i="76"/>
  <c r="D25" i="24"/>
  <c r="D25" i="76"/>
  <c r="B23" i="24"/>
  <c r="B23" i="76"/>
  <c r="E35" i="41"/>
  <c r="E36" i="41" s="1"/>
  <c r="E37" i="41" s="1"/>
  <c r="F23" i="76"/>
  <c r="D27" i="24"/>
  <c r="D27" i="76"/>
  <c r="C28" i="12"/>
  <c r="D6" i="13" s="1"/>
  <c r="D8" i="13" s="1"/>
  <c r="D22" i="24"/>
  <c r="D22" i="76"/>
  <c r="E34" i="14"/>
  <c r="E35" i="14" s="1"/>
  <c r="E36" i="14" s="1"/>
  <c r="F21" i="76"/>
  <c r="C29" i="47"/>
  <c r="D8" i="46" s="1"/>
  <c r="D35" i="46" s="1"/>
  <c r="D8" i="47" s="1"/>
  <c r="D29" i="47" s="1"/>
  <c r="E8" i="46" s="1"/>
  <c r="E35" i="46" s="1"/>
  <c r="E8" i="47" s="1"/>
  <c r="J33" i="48"/>
  <c r="C35" i="48"/>
  <c r="D8" i="48" s="1"/>
  <c r="D35" i="48" s="1"/>
  <c r="J8" i="48" s="1"/>
  <c r="D29" i="45"/>
  <c r="E8" i="44" s="1"/>
  <c r="D32" i="59"/>
  <c r="D8" i="67" s="1"/>
  <c r="D19" i="67" s="1"/>
  <c r="E8" i="59" s="1"/>
  <c r="E21" i="67" s="1"/>
  <c r="C25" i="41"/>
  <c r="D7" i="40" s="1"/>
  <c r="D39" i="40" s="1"/>
  <c r="D7" i="41" s="1"/>
  <c r="D25" i="41" s="1"/>
  <c r="E7" i="40" s="1"/>
  <c r="E28" i="41" s="1"/>
  <c r="E36" i="44"/>
  <c r="D21" i="58"/>
  <c r="D32" i="58" s="1"/>
  <c r="E8" i="58" s="1"/>
  <c r="E21" i="58" s="1"/>
  <c r="E32" i="58" s="1"/>
  <c r="D32" i="61"/>
  <c r="D8" i="62" s="1"/>
  <c r="D22" i="62" s="1"/>
  <c r="E8" i="61" s="1"/>
  <c r="E24" i="62" s="1"/>
  <c r="D32" i="60"/>
  <c r="D8" i="66" s="1"/>
  <c r="D22" i="66" s="1"/>
  <c r="E8" i="60" s="1"/>
  <c r="C29" i="43"/>
  <c r="D8" i="42" s="1"/>
  <c r="D35" i="42" s="1"/>
  <c r="D8" i="43" s="1"/>
  <c r="D29" i="43" s="1"/>
  <c r="E8" i="42" s="1"/>
  <c r="E35" i="42" s="1"/>
  <c r="E8" i="43" s="1"/>
  <c r="E21" i="54"/>
  <c r="E24" i="54" s="1"/>
  <c r="E25" i="13" s="1"/>
  <c r="D36" i="44"/>
  <c r="E32" i="62"/>
  <c r="E33" i="62" s="1"/>
  <c r="F23" i="24"/>
  <c r="D16" i="51" s="1"/>
  <c r="F21" i="24"/>
  <c r="D41" i="15"/>
  <c r="D7" i="14" s="1"/>
  <c r="D25" i="14" s="1"/>
  <c r="E6" i="15" s="1"/>
  <c r="E8" i="15" s="1"/>
  <c r="E28" i="14" s="1"/>
  <c r="E35" i="48"/>
  <c r="E32" i="66"/>
  <c r="E33" i="66" s="1"/>
  <c r="D28" i="51"/>
  <c r="J35" i="48"/>
  <c r="E29" i="15"/>
  <c r="C19" i="64"/>
  <c r="C22" i="64" s="1"/>
  <c r="E20" i="50" s="1"/>
  <c r="E25" i="63" s="1"/>
  <c r="E15" i="59"/>
  <c r="E22" i="67" s="1"/>
  <c r="E15" i="60"/>
  <c r="E25" i="66" s="1"/>
  <c r="E24" i="50"/>
  <c r="D38" i="50"/>
  <c r="D8" i="63" s="1"/>
  <c r="D22" i="63" s="1"/>
  <c r="E8" i="50" s="1"/>
  <c r="E24" i="63" s="1"/>
  <c r="F21" i="53"/>
  <c r="J21" i="53" s="1"/>
  <c r="E29" i="67"/>
  <c r="E30" i="67" s="1"/>
  <c r="F27" i="53"/>
  <c r="H27" i="53" s="1"/>
  <c r="F29" i="53"/>
  <c r="J29" i="53" s="1"/>
  <c r="F19" i="53"/>
  <c r="H19" i="53" s="1"/>
  <c r="E25" i="40" s="1"/>
  <c r="F15" i="53"/>
  <c r="L15" i="53" s="1"/>
  <c r="E30" i="15" s="1"/>
  <c r="F25" i="53"/>
  <c r="H25" i="53" s="1"/>
  <c r="F23" i="53"/>
  <c r="H23" i="53" s="1"/>
  <c r="F31" i="53"/>
  <c r="L31" i="53" s="1"/>
  <c r="H17" i="53"/>
  <c r="L17" i="53"/>
  <c r="E30" i="13" s="1"/>
  <c r="E28" i="13"/>
  <c r="E25" i="62"/>
  <c r="E24" i="66"/>
  <c r="D42" i="13" l="1"/>
  <c r="D8" i="12" s="1"/>
  <c r="D28" i="12" s="1"/>
  <c r="E6" i="13" s="1"/>
  <c r="E8" i="13" s="1"/>
  <c r="F27" i="24"/>
  <c r="D20" i="51" s="1"/>
  <c r="F27" i="76"/>
  <c r="F34" i="76"/>
  <c r="B34" i="76"/>
  <c r="D14" i="51"/>
  <c r="E19" i="60"/>
  <c r="E19" i="59"/>
  <c r="H21" i="53"/>
  <c r="E22" i="50" s="1"/>
  <c r="L21" i="53"/>
  <c r="E25" i="50" s="1"/>
  <c r="L29" i="53"/>
  <c r="J25" i="53"/>
  <c r="E18" i="60" s="1"/>
  <c r="H31" i="53"/>
  <c r="J23" i="53"/>
  <c r="E18" i="61" s="1"/>
  <c r="H15" i="53"/>
  <c r="E27" i="15" s="1"/>
  <c r="L27" i="53"/>
  <c r="E20" i="59" s="1"/>
  <c r="J27" i="53"/>
  <c r="E18" i="59" s="1"/>
  <c r="L25" i="53"/>
  <c r="E20" i="60" s="1"/>
  <c r="J31" i="53"/>
  <c r="H29" i="53"/>
  <c r="L23" i="53"/>
  <c r="E20" i="61" s="1"/>
  <c r="F33" i="53"/>
  <c r="J19" i="53"/>
  <c r="L19" i="53"/>
  <c r="E28" i="40" s="1"/>
  <c r="J15" i="53"/>
  <c r="E28" i="15" s="1"/>
  <c r="E23" i="50"/>
  <c r="E27" i="13"/>
  <c r="E32" i="13" s="1"/>
  <c r="E17" i="60"/>
  <c r="E17" i="59"/>
  <c r="E17" i="61"/>
  <c r="D21" i="51" l="1"/>
  <c r="D29" i="51" s="1"/>
  <c r="F34" i="24"/>
  <c r="E22" i="61"/>
  <c r="E30" i="61" s="1"/>
  <c r="E26" i="62" s="1"/>
  <c r="E27" i="62" s="1"/>
  <c r="E29" i="62" s="1"/>
  <c r="E34" i="62" s="1"/>
  <c r="E36" i="62" s="1"/>
  <c r="G30" i="76" s="1"/>
  <c r="H30" i="76" s="1"/>
  <c r="E22" i="59"/>
  <c r="E30" i="59" s="1"/>
  <c r="E32" i="59" s="1"/>
  <c r="E8" i="67" s="1"/>
  <c r="E32" i="15"/>
  <c r="E40" i="15" s="1"/>
  <c r="E30" i="14" s="1"/>
  <c r="E22" i="60"/>
  <c r="E30" i="60" s="1"/>
  <c r="E32" i="60" s="1"/>
  <c r="E8" i="66" s="1"/>
  <c r="E27" i="50"/>
  <c r="E36" i="50" s="1"/>
  <c r="E26" i="63" s="1"/>
  <c r="E41" i="13"/>
  <c r="E42" i="13" s="1"/>
  <c r="E8" i="12" s="1"/>
  <c r="E26" i="40"/>
  <c r="E30" i="40" s="1"/>
  <c r="E38" i="40" s="1"/>
  <c r="E23" i="67" l="1"/>
  <c r="E26" i="66"/>
  <c r="E32" i="61"/>
  <c r="E8" i="62" s="1"/>
  <c r="E41" i="15"/>
  <c r="E7" i="14" s="1"/>
  <c r="E38" i="50"/>
  <c r="E8" i="63" s="1"/>
  <c r="E30" i="41"/>
  <c r="E39" i="40"/>
  <c r="E7" i="41" s="1"/>
  <c r="E31" i="14"/>
  <c r="E32" i="14" s="1"/>
  <c r="E37" i="14" s="1"/>
  <c r="E39" i="14" s="1"/>
  <c r="E41" i="14" s="1"/>
  <c r="G21" i="76" s="1"/>
  <c r="E24" i="67"/>
  <c r="E26" i="67" s="1"/>
  <c r="E31" i="67" s="1"/>
  <c r="E33" i="67" s="1"/>
  <c r="G32" i="76" s="1"/>
  <c r="H32" i="76" s="1"/>
  <c r="E27" i="66"/>
  <c r="E29" i="66" s="1"/>
  <c r="E34" i="66" s="1"/>
  <c r="E36" i="66" s="1"/>
  <c r="G31" i="76" s="1"/>
  <c r="H31" i="76" s="1"/>
  <c r="E27" i="63"/>
  <c r="E29" i="63" s="1"/>
  <c r="E34" i="63" s="1"/>
  <c r="E36" i="63" s="1"/>
  <c r="G29" i="76" s="1"/>
  <c r="H29" i="76" s="1"/>
  <c r="G30" i="24"/>
  <c r="E35" i="62"/>
  <c r="H21" i="76" l="1"/>
  <c r="H34" i="76" s="1"/>
  <c r="G36" i="76"/>
  <c r="E31" i="41"/>
  <c r="E33" i="41" s="1"/>
  <c r="E38" i="41" s="1"/>
  <c r="E40" i="41" s="1"/>
  <c r="G23" i="76" s="1"/>
  <c r="H23" i="76" s="1"/>
  <c r="E35" i="63"/>
  <c r="G29" i="24"/>
  <c r="G31" i="24"/>
  <c r="E35" i="66"/>
  <c r="G32" i="24"/>
  <c r="E32" i="67"/>
  <c r="G21" i="24"/>
  <c r="E40" i="14"/>
  <c r="H30" i="24"/>
  <c r="E24" i="51"/>
  <c r="G23" i="24" l="1"/>
  <c r="G36" i="24" s="1"/>
  <c r="E39" i="41"/>
  <c r="E23" i="51"/>
  <c r="H29" i="24"/>
  <c r="H21" i="24"/>
  <c r="H34" i="24" s="1"/>
  <c r="G12" i="77" s="1"/>
  <c r="E14" i="51"/>
  <c r="H32" i="24"/>
  <c r="E26" i="51"/>
  <c r="H31" i="24"/>
  <c r="E25" i="51"/>
  <c r="E28" i="51" l="1"/>
  <c r="H23" i="24"/>
  <c r="E16" i="51"/>
  <c r="E21" i="51" s="1"/>
</calcChain>
</file>

<file path=xl/sharedStrings.xml><?xml version="1.0" encoding="utf-8"?>
<sst xmlns="http://schemas.openxmlformats.org/spreadsheetml/2006/main" count="1585" uniqueCount="631">
  <si>
    <t>Input Sheet for Community College Budget Workbook</t>
  </si>
  <si>
    <t>Enter special district name (may be Longer than green cell):</t>
  </si>
  <si>
    <t>Enter county name followed by "County":</t>
  </si>
  <si>
    <t xml:space="preserve">Enter year being budgeted (YYYY): </t>
  </si>
  <si>
    <t xml:space="preserve">Enter the following information from the sources shown.  This information will flow throughout the budget worksheets to the appropriate locations. </t>
  </si>
  <si>
    <t>Note:  All amounts are to be entered as whole numbers only.</t>
  </si>
  <si>
    <t xml:space="preserve">      Data should only be entered in the green-shaded cells on the input sheets </t>
  </si>
  <si>
    <t xml:space="preserve">The input for the following comes directly from </t>
  </si>
  <si>
    <t xml:space="preserve">*Hidding until programming in workbook is updated for entries to populate. </t>
  </si>
  <si>
    <r>
      <rPr>
        <b/>
        <sz val="12"/>
        <color indexed="10"/>
        <rFont val="Times New Roman"/>
        <family val="1"/>
      </rPr>
      <t>*</t>
    </r>
    <r>
      <rPr>
        <b/>
        <sz val="12"/>
        <rFont val="Times New Roman"/>
        <family val="1"/>
      </rPr>
      <t>If amended, then use the amended figures.</t>
    </r>
    <r>
      <rPr>
        <b/>
        <sz val="12"/>
        <color indexed="10"/>
        <rFont val="Times New Roman"/>
        <family val="1"/>
      </rPr>
      <t>*</t>
    </r>
  </si>
  <si>
    <t>Fund Names:</t>
  </si>
  <si>
    <t>Statute</t>
  </si>
  <si>
    <r>
      <rPr>
        <sz val="12"/>
        <color indexed="10"/>
        <rFont val="Times New Roman"/>
        <family val="1"/>
      </rPr>
      <t>*</t>
    </r>
    <r>
      <rPr>
        <sz val="12"/>
        <rFont val="Times New Roman"/>
        <family val="1"/>
      </rPr>
      <t>Expenditures</t>
    </r>
    <r>
      <rPr>
        <sz val="12"/>
        <color indexed="10"/>
        <rFont val="Times New Roman"/>
        <family val="1"/>
      </rPr>
      <t>*</t>
    </r>
  </si>
  <si>
    <t>General</t>
  </si>
  <si>
    <t>71-204</t>
  </si>
  <si>
    <t>Postsecondary Technical Education</t>
  </si>
  <si>
    <t>XXXXXXXXX</t>
  </si>
  <si>
    <t xml:space="preserve">Adult Education </t>
  </si>
  <si>
    <t>71-614</t>
  </si>
  <si>
    <t>Adult Supplementry Education</t>
  </si>
  <si>
    <t>74-32,261</t>
  </si>
  <si>
    <t>Motorcycle Driver Safety</t>
  </si>
  <si>
    <t>71-1508</t>
  </si>
  <si>
    <t>Truck Driver Training Course</t>
  </si>
  <si>
    <t>71-1509</t>
  </si>
  <si>
    <t>Auxiliary Enterprise</t>
  </si>
  <si>
    <t>Capital Outlay</t>
  </si>
  <si>
    <t>71-501</t>
  </si>
  <si>
    <t>Bond and Interest</t>
  </si>
  <si>
    <t>10-113</t>
  </si>
  <si>
    <t>Special Assessment</t>
  </si>
  <si>
    <t>No Fund Warrants</t>
  </si>
  <si>
    <t>Revenue Bonds</t>
  </si>
  <si>
    <t>Totals</t>
  </si>
  <si>
    <t>Revenue Neutral Rate</t>
  </si>
  <si>
    <t>Total Assessed Valuation for -1</t>
  </si>
  <si>
    <t xml:space="preserve">*Hiding until programming is updated for information for informaiton to populate. </t>
  </si>
  <si>
    <t>New Improvements for -1</t>
  </si>
  <si>
    <t>Personal Property - -1</t>
  </si>
  <si>
    <t>Property that has changed in use for -1</t>
  </si>
  <si>
    <t>Personal Property - -2</t>
  </si>
  <si>
    <t>Fund</t>
  </si>
  <si>
    <t>Rate</t>
  </si>
  <si>
    <t>General18:3018:32F1818:2818:36F1818:2818:40F1818:218:28</t>
  </si>
  <si>
    <t xml:space="preserve">*Hiding until programming is updated in workbook. </t>
  </si>
  <si>
    <t>Debt Service</t>
  </si>
  <si>
    <t>Total Tax Rates</t>
  </si>
  <si>
    <t>Motor Vehicle Tax Estimate</t>
  </si>
  <si>
    <t>Recreational Vehicle Tax Estimate</t>
  </si>
  <si>
    <t>16\20 M Vehicle Tax</t>
  </si>
  <si>
    <t>Commercial Vehicle Tax Estimate</t>
  </si>
  <si>
    <t>Watercraft Tax Estimate</t>
  </si>
  <si>
    <t>LAVTR</t>
  </si>
  <si>
    <t xml:space="preserve">   </t>
  </si>
  <si>
    <t>Computation of Delinquency</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</si>
  <si>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</si>
  <si>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</si>
  <si>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*Why plug this in if it doesn’t populate to fund pages??</t>
  </si>
  <si>
    <t>Funds</t>
  </si>
  <si>
    <t>Budget Authority</t>
  </si>
  <si>
    <t xml:space="preserve">expenditure amounts should reflect the amended </t>
  </si>
  <si>
    <t>expenditure amounts.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</si>
  <si>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</si>
  <si>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</si>
  <si>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</si>
  <si>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</si>
  <si>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</si>
  <si>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Date:</t>
  </si>
  <si>
    <t>August 12, 2024</t>
  </si>
  <si>
    <t>Time:</t>
  </si>
  <si>
    <t>7:00 PM or 7:00 AM</t>
  </si>
  <si>
    <t>Location:</t>
  </si>
  <si>
    <t>City Hall</t>
  </si>
  <si>
    <t>Available at:</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</si>
  <si>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</si>
  <si>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</si>
  <si>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</si>
  <si>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</si>
  <si>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</si>
  <si>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</si>
  <si>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</si>
  <si>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</si>
  <si>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</si>
  <si>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</si>
  <si>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Form 108</t>
  </si>
  <si>
    <t>PAGE 1</t>
  </si>
  <si>
    <t>(Revised 5/2024)</t>
  </si>
  <si>
    <t xml:space="preserve">Community College Name:  </t>
  </si>
  <si>
    <t xml:space="preserve">County:  </t>
  </si>
  <si>
    <t>FORM 108</t>
  </si>
  <si>
    <t>Postsec Tiered</t>
  </si>
  <si>
    <t>STATE FUNDING</t>
  </si>
  <si>
    <t>Ed Fund</t>
  </si>
  <si>
    <t xml:space="preserve">1. Total FY 2025 Estimated State Funding (Tiered/Non-Tiered) calculated by the </t>
  </si>
  <si>
    <t xml:space="preserve">     Kansas Board of Regents, per K.S.A. 71-614 and 71-620.</t>
  </si>
  <si>
    <t xml:space="preserve">2. Total FY 2024 Estimated State Funding (Tiered/Non-Tiered) calculated by the </t>
  </si>
  <si>
    <t>3. Estimated increase in State Funding for K.S.A. 71-204</t>
  </si>
  <si>
    <t>4. 80% Portion of  State Funding increase for tax relief per K.S.A. 71-204 (to Gen-2, line 38)</t>
  </si>
  <si>
    <t>Form 112</t>
  </si>
  <si>
    <t>Community College</t>
  </si>
  <si>
    <t>County</t>
  </si>
  <si>
    <t>FORM 112</t>
  </si>
  <si>
    <t>TAX IN PROCESS OF COLLECTION AND INFORMATION NEEDED</t>
  </si>
  <si>
    <t>FROM THE COUNTY TREASURER TO PREPARE COMMUNITY COLLEGE BUDGET FORMS</t>
  </si>
  <si>
    <t>2024-2025</t>
  </si>
  <si>
    <t>Postsecondary</t>
  </si>
  <si>
    <t>Technical</t>
  </si>
  <si>
    <t>Adult Basic</t>
  </si>
  <si>
    <t>Education</t>
  </si>
  <si>
    <t>1.  County Treasurer Balance 6/30/24*</t>
  </si>
  <si>
    <t>2.  2023 Actual Taxes Levied*</t>
  </si>
  <si>
    <t>3.  Less:  delinquent taxes</t>
  </si>
  <si>
    <t>4.  Less:  2023 Taxes Received*</t>
  </si>
  <si>
    <t>5.  Total Deductions (add Lines 3 + 4)</t>
  </si>
  <si>
    <t>6.  2023 taxes receivable (taxes in process</t>
  </si>
  <si>
    <t xml:space="preserve">     of collection 6/30/24) (Line 2 less Line 5)</t>
  </si>
  <si>
    <t>7.  Estimated Revenue from Delinquent</t>
  </si>
  <si>
    <t xml:space="preserve">     Taxes during the next 18 months</t>
  </si>
  <si>
    <t xml:space="preserve">     (7-1-23 to 12-31-24) (Line 3 x 75%)</t>
  </si>
  <si>
    <t>8.  Estimated Delinquent Tax (12 months)</t>
  </si>
  <si>
    <t xml:space="preserve">     (Line 7 x .6666)</t>
  </si>
  <si>
    <t>* These amounts are available from the County Treasurer.</t>
  </si>
  <si>
    <t>For more information, see K.S.A. 79-5111, K.S.A. 79-5a27, and K.S.A. 79-5a28.</t>
  </si>
  <si>
    <t>PAGE 2</t>
  </si>
  <si>
    <t>Capital</t>
  </si>
  <si>
    <t>Bond and</t>
  </si>
  <si>
    <t>Outlay</t>
  </si>
  <si>
    <t>Interest</t>
  </si>
  <si>
    <t>Special</t>
  </si>
  <si>
    <t>No Fund</t>
  </si>
  <si>
    <t>Assessment</t>
  </si>
  <si>
    <t>Warrants</t>
  </si>
  <si>
    <t>*9. Estimated Motor Vehicle Property Tax</t>
  </si>
  <si>
    <t>*10.</t>
  </si>
  <si>
    <t>Estimated Recreational</t>
  </si>
  <si>
    <t>*11.</t>
  </si>
  <si>
    <t>Estimated In Lieu of Taxes</t>
  </si>
  <si>
    <t xml:space="preserve">     (Include 16/20 M Truck Tax)</t>
  </si>
  <si>
    <t>Vehicle Property Tax</t>
  </si>
  <si>
    <t>on Industrial Revenue Bonds</t>
  </si>
  <si>
    <t xml:space="preserve">      7/1/24 to 6/30/25</t>
  </si>
  <si>
    <t>Actual Deliquency for 2022 Taxes *</t>
  </si>
  <si>
    <t>*12.</t>
  </si>
  <si>
    <t xml:space="preserve">Estimated Local Ad Valorem Tax </t>
  </si>
  <si>
    <t>Reduction Fund 7/1/24 to 6/30/25</t>
  </si>
  <si>
    <t>Estimated Delinquency Rate used in this budget</t>
  </si>
  <si>
    <t>Form 263</t>
  </si>
  <si>
    <t>FORM 263</t>
  </si>
  <si>
    <t>Proration of Estimated Motor Vehicle Property Tax, Recreational Vehicle Property Tax,</t>
  </si>
  <si>
    <t>and In Lieu of Taxes on Industrial Revenue Bonds, and Local Ad Valorem Tax Reduction</t>
  </si>
  <si>
    <t>Do Not Anticipate Revenues from Motor Vehicle Property Tax, Recreational Vehicle Property Tax and In Lieu of Taxes on Ind. Revenue Bonds For New Levies Made in</t>
  </si>
  <si>
    <t>2023-2024 School Year Until March 2025.  Revenues will not be received until March 2026 for new levies made in 2024-2025.</t>
  </si>
  <si>
    <t>Percent</t>
  </si>
  <si>
    <t>Motor</t>
  </si>
  <si>
    <t>Recreational</t>
  </si>
  <si>
    <t>In Lieu</t>
  </si>
  <si>
    <t>Local</t>
  </si>
  <si>
    <t>Taxes</t>
  </si>
  <si>
    <t>of Total</t>
  </si>
  <si>
    <t>Vehicle</t>
  </si>
  <si>
    <t>of Taxes in</t>
  </si>
  <si>
    <t>Ad Valorem</t>
  </si>
  <si>
    <t>Levied</t>
  </si>
  <si>
    <t>Property</t>
  </si>
  <si>
    <t>Ind. Revenue</t>
  </si>
  <si>
    <t>Tax Reduction</t>
  </si>
  <si>
    <t>(Dollars)(a)</t>
  </si>
  <si>
    <t>Levied (b)</t>
  </si>
  <si>
    <t>Tax (d)</t>
  </si>
  <si>
    <t>Bonds (d)</t>
  </si>
  <si>
    <t>Postsecondary Tech Ed</t>
  </si>
  <si>
    <t>Adult Education</t>
  </si>
  <si>
    <t>TOTAL</t>
  </si>
  <si>
    <t>(c)</t>
  </si>
  <si>
    <t>(e)</t>
  </si>
  <si>
    <t>(e) (f)</t>
  </si>
  <si>
    <t>(a)</t>
  </si>
  <si>
    <t>Do not include taxes levied for any funds in which a budget will not be made in 2024-2025.</t>
  </si>
  <si>
    <t>(b)</t>
  </si>
  <si>
    <t>Divide each fund's tax levy by total tax dollars levied.</t>
  </si>
  <si>
    <t>Should equal 100 percent.</t>
  </si>
  <si>
    <t>(d)</t>
  </si>
  <si>
    <t>The amount on line 10 is multiplied by the calculated percentage for each fund from Column 2.</t>
  </si>
  <si>
    <t>These figures are pulled in from Form 112 for the period 7/1/24 - 6/30/25.</t>
  </si>
  <si>
    <t>(f)</t>
  </si>
  <si>
    <t>The college may place this amount in any or all levy funds.</t>
  </si>
  <si>
    <t>STATE OF KANSAS</t>
  </si>
  <si>
    <t>Budget Form CC-A</t>
  </si>
  <si>
    <t>STATEMENT OF INDEBTEDNESS</t>
  </si>
  <si>
    <t>Date</t>
  </si>
  <si>
    <t>Amount of</t>
  </si>
  <si>
    <t>Amount</t>
  </si>
  <si>
    <t>Amount Due</t>
  </si>
  <si>
    <t>of</t>
  </si>
  <si>
    <t>Bonds</t>
  </si>
  <si>
    <t>Outstanding</t>
  </si>
  <si>
    <t>Date Due</t>
  </si>
  <si>
    <t>7/1/24 - 6/30/25</t>
  </si>
  <si>
    <t>7/1/25 - 12/31/25</t>
  </si>
  <si>
    <t>Purpose of Debt</t>
  </si>
  <si>
    <t>Issue</t>
  </si>
  <si>
    <t>%</t>
  </si>
  <si>
    <t>Issued</t>
  </si>
  <si>
    <t>Principal</t>
  </si>
  <si>
    <t xml:space="preserve">Page No. </t>
  </si>
  <si>
    <t>Budget Form CC-A1</t>
  </si>
  <si>
    <t>STATEMENT OF CONDITIONAL LEASE,</t>
  </si>
  <si>
    <t>LEASE-PURCHASE AND CERTIFICATE OF PARTICIPATION</t>
  </si>
  <si>
    <t>Total</t>
  </si>
  <si>
    <t>Term</t>
  </si>
  <si>
    <t>Outright</t>
  </si>
  <si>
    <t>Other</t>
  </si>
  <si>
    <t xml:space="preserve">Principal </t>
  </si>
  <si>
    <t>Rate*</t>
  </si>
  <si>
    <t>Purchase</t>
  </si>
  <si>
    <t>Charges</t>
  </si>
  <si>
    <t>Financed</t>
  </si>
  <si>
    <t>Balance Due</t>
  </si>
  <si>
    <t>Payments Due</t>
  </si>
  <si>
    <t>Item/Service Purchased</t>
  </si>
  <si>
    <t>Contract</t>
  </si>
  <si>
    <t>Price</t>
  </si>
  <si>
    <t>In Contract</t>
  </si>
  <si>
    <t>(Beg. Princ)</t>
  </si>
  <si>
    <t>*Use arbitrage yield on the bonds.</t>
  </si>
  <si>
    <t xml:space="preserve">*Note: If leasing/renting with no intent to purchase, do not report contract.  </t>
  </si>
  <si>
    <t xml:space="preserve"> </t>
  </si>
  <si>
    <t>Adopted Budget</t>
  </si>
  <si>
    <t>Budget Form CC-B</t>
  </si>
  <si>
    <t>2022-2023</t>
  </si>
  <si>
    <t>2023-2024</t>
  </si>
  <si>
    <t>Current Funds Unrestricted</t>
  </si>
  <si>
    <t>Audited</t>
  </si>
  <si>
    <t>Unaudited</t>
  </si>
  <si>
    <t>Proposed</t>
  </si>
  <si>
    <t>General Fund</t>
  </si>
  <si>
    <t>Line</t>
  </si>
  <si>
    <t>Actual</t>
  </si>
  <si>
    <t>Budget</t>
  </si>
  <si>
    <t>Unencumbered Cash Balance July 1</t>
  </si>
  <si>
    <t>Transfer of Fund Balances, July 1 *</t>
  </si>
  <si>
    <t>xxxxxxxxxx</t>
  </si>
  <si>
    <t>Adjusted Unencumbered Cash Balance, July 1</t>
  </si>
  <si>
    <t>Revenues</t>
  </si>
  <si>
    <t xml:space="preserve">   Student Sources:</t>
  </si>
  <si>
    <t xml:space="preserve">      Tuition</t>
  </si>
  <si>
    <t xml:space="preserve">      Fees</t>
  </si>
  <si>
    <t xml:space="preserve">    Total Student Income</t>
  </si>
  <si>
    <t xml:space="preserve">   Federal Sources:</t>
  </si>
  <si>
    <t xml:space="preserve">      Federal Grants</t>
  </si>
  <si>
    <t xml:space="preserve">      Other Federal Income</t>
  </si>
  <si>
    <t xml:space="preserve">    Total Federal Income</t>
  </si>
  <si>
    <t xml:space="preserve">   State Sources:</t>
  </si>
  <si>
    <t xml:space="preserve">   Non-Tiered State Aid (Form 108)</t>
  </si>
  <si>
    <t xml:space="preserve">      State Grants and Contracts</t>
  </si>
  <si>
    <t xml:space="preserve">      State Retirement Contributions  **</t>
  </si>
  <si>
    <t xml:space="preserve">      Other State Income</t>
  </si>
  <si>
    <t xml:space="preserve">    Total State Income</t>
  </si>
  <si>
    <t xml:space="preserve">   Local Sources:</t>
  </si>
  <si>
    <t xml:space="preserve">      Prior Year Ad Valorem Property Tax</t>
  </si>
  <si>
    <t xml:space="preserve">      Current Year Ad Valorem Property Tax</t>
  </si>
  <si>
    <t xml:space="preserve">      Motor Vehicle Tax</t>
  </si>
  <si>
    <t xml:space="preserve">      Recreational Vehicle Tax</t>
  </si>
  <si>
    <t xml:space="preserve">      Delinquent Tax</t>
  </si>
  <si>
    <t xml:space="preserve">      In Lieu of Tax - Industrial Revenue Bond</t>
  </si>
  <si>
    <t xml:space="preserve">      Other Local Income</t>
  </si>
  <si>
    <t xml:space="preserve">    Total Local Income</t>
  </si>
  <si>
    <t xml:space="preserve">   Other Sources:</t>
  </si>
  <si>
    <t xml:space="preserve">      Gifts</t>
  </si>
  <si>
    <t xml:space="preserve">      Interest</t>
  </si>
  <si>
    <t xml:space="preserve">      All Other Income</t>
  </si>
  <si>
    <t xml:space="preserve">      Cancellation of Prior Year Encumbrances</t>
  </si>
  <si>
    <t xml:space="preserve">    Total Other Income</t>
  </si>
  <si>
    <t xml:space="preserve">  Total Revenues</t>
  </si>
  <si>
    <t xml:space="preserve">      (9 + 19 + 29 + 39 + 49)</t>
  </si>
  <si>
    <t>Total Resources Available (3 + 60)</t>
  </si>
  <si>
    <t>* Must comply with K.S.A. 79-2958.</t>
  </si>
  <si>
    <t>** Optional – if revenue is shown, expenditures must be included.</t>
  </si>
  <si>
    <t>CURRENT FUNDS UNRESTRICTED</t>
  </si>
  <si>
    <t>Total Resources Available</t>
  </si>
  <si>
    <t>EXPENDITURES</t>
  </si>
  <si>
    <t xml:space="preserve">   Education and General:</t>
  </si>
  <si>
    <t xml:space="preserve">      Instruction</t>
  </si>
  <si>
    <t xml:space="preserve">      Research</t>
  </si>
  <si>
    <t xml:space="preserve">      Public Service</t>
  </si>
  <si>
    <t xml:space="preserve">      Academic Support</t>
  </si>
  <si>
    <t xml:space="preserve">      Student Services</t>
  </si>
  <si>
    <t xml:space="preserve">      Institutional Support</t>
  </si>
  <si>
    <t xml:space="preserve">      Operation and Maintenance</t>
  </si>
  <si>
    <t xml:space="preserve">      Scholarships</t>
  </si>
  <si>
    <t xml:space="preserve">    Total Expenditures</t>
  </si>
  <si>
    <t>Transfers</t>
  </si>
  <si>
    <t xml:space="preserve">      Transfer to Vocational</t>
  </si>
  <si>
    <t xml:space="preserve">      Non-Mandatory Transfers</t>
  </si>
  <si>
    <t xml:space="preserve">      Mandatory Transfers</t>
  </si>
  <si>
    <t xml:space="preserve">    Total Transfers</t>
  </si>
  <si>
    <t>Total Expenditures &amp; Transfers (79 + 89)</t>
  </si>
  <si>
    <t>Unencumbered Cash Balance June 30 (62 - 90)</t>
  </si>
  <si>
    <t>xxxxxxxx</t>
  </si>
  <si>
    <t>Tax Computation</t>
  </si>
  <si>
    <t xml:space="preserve">    Unencumbered Cash Balance (3)</t>
  </si>
  <si>
    <t xml:space="preserve">    Tax in Process (30)</t>
  </si>
  <si>
    <t xml:space="preserve">    Total Resources less tax-in-process (60 - 30)</t>
  </si>
  <si>
    <t xml:space="preserve">    Six Month Resources (50% of 96) *</t>
  </si>
  <si>
    <t>Total Resources (94 thru 97)</t>
  </si>
  <si>
    <t>Total Expenditures &amp; Transfers (90)</t>
  </si>
  <si>
    <t xml:space="preserve">    Six Month Expenditures (50% of 99) *</t>
  </si>
  <si>
    <t xml:space="preserve">    Total 18 Month Expenditures (99 + 100)</t>
  </si>
  <si>
    <t xml:space="preserve">    Tax Required Prior to Operating Grant (101- 98)</t>
  </si>
  <si>
    <t xml:space="preserve">    Tiered/Non-Tiered Tax Relief Portion (Form 108 line 4)</t>
  </si>
  <si>
    <t xml:space="preserve">    Tax Required (102 - 103)</t>
  </si>
  <si>
    <t xml:space="preserve">    Delinquent Tax Estimate</t>
  </si>
  <si>
    <t xml:space="preserve">    Taxes Levied (104 + 105)</t>
  </si>
  <si>
    <t xml:space="preserve">* 50% is the recommeded amount for the six-month allocation on lines 97 and 100. The actual amount or </t>
  </si>
  <si>
    <t xml:space="preserve">   percentage used is discretionary for each community college.</t>
  </si>
  <si>
    <t>Budget Form CC-C</t>
  </si>
  <si>
    <t>Transfer to General Fund</t>
  </si>
  <si>
    <t>xxxxxxxxx</t>
  </si>
  <si>
    <t xml:space="preserve">      Tiered State Aid (Form 108)</t>
  </si>
  <si>
    <t xml:space="preserve">      State Retirement Contributions **</t>
  </si>
  <si>
    <t xml:space="preserve">     Transfer from General Fund</t>
  </si>
  <si>
    <r>
      <t xml:space="preserve">    </t>
    </r>
    <r>
      <rPr>
        <sz val="12"/>
        <rFont val="Times New Roman"/>
        <family val="1"/>
      </rPr>
      <t xml:space="preserve">  Non-Mandatory Transfers</t>
    </r>
    <r>
      <rPr>
        <b/>
        <sz val="12"/>
        <rFont val="Times New Roman"/>
        <family val="1"/>
      </rPr>
      <t xml:space="preserve"> </t>
    </r>
  </si>
  <si>
    <t>Budget Form CC-D</t>
  </si>
  <si>
    <t xml:space="preserve">      State Retirement Contributions**</t>
  </si>
  <si>
    <t>Expenditures</t>
  </si>
  <si>
    <t>Total Expenditures and Transfers (79 + 89)</t>
  </si>
  <si>
    <t xml:space="preserve">    Total Resources (60 - 30)</t>
  </si>
  <si>
    <t xml:space="preserve">    Six Month Resources (50% of 96)</t>
  </si>
  <si>
    <t xml:space="preserve">    Tax Required (101 - 98)</t>
  </si>
  <si>
    <t xml:space="preserve">    Delinquent Tax Percent</t>
  </si>
  <si>
    <t xml:space="preserve">    Taxes Levied (102 + 103)</t>
  </si>
  <si>
    <t>* Recommended</t>
  </si>
  <si>
    <t>Budget Form CC-E</t>
  </si>
  <si>
    <t>Adult Supplementary Education Fund</t>
  </si>
  <si>
    <t>Budget Form CC-F</t>
  </si>
  <si>
    <t>Motorcycle Driver Safety Fund</t>
  </si>
  <si>
    <t xml:space="preserve">      Motorcycle Driver Safety</t>
  </si>
  <si>
    <t>Budget Form CC-G</t>
  </si>
  <si>
    <t>Truck Driver Training Course Fund</t>
  </si>
  <si>
    <t xml:space="preserve">      Truck Driver Training Course</t>
  </si>
  <si>
    <t xml:space="preserve">      Transfer from General Fund</t>
  </si>
  <si>
    <t xml:space="preserve">      Total Other Income</t>
  </si>
  <si>
    <t>Worksheet CC-H</t>
  </si>
  <si>
    <t>2024-2025 Proposed Budget</t>
  </si>
  <si>
    <t>Auxiliary Enterprise Funds</t>
  </si>
  <si>
    <t>Unencumbered Cash</t>
  </si>
  <si>
    <t>Balance July 1</t>
  </si>
  <si>
    <t xml:space="preserve">      Student Sources</t>
  </si>
  <si>
    <t xml:space="preserve">      Federal Sources</t>
  </si>
  <si>
    <t xml:space="preserve">      Gifts and Grants</t>
  </si>
  <si>
    <t xml:space="preserve">      Sales</t>
  </si>
  <si>
    <t xml:space="preserve">      Other Income</t>
  </si>
  <si>
    <t xml:space="preserve">      Cancel of Prior Year Encumbrances</t>
  </si>
  <si>
    <t xml:space="preserve">      Total Revenues</t>
  </si>
  <si>
    <t xml:space="preserve">      Salaries &amp; Benefits</t>
  </si>
  <si>
    <t xml:space="preserve">      General Operating Expenses</t>
  </si>
  <si>
    <t xml:space="preserve">      Supplies</t>
  </si>
  <si>
    <t xml:space="preserve">      Cost of Goods Sold</t>
  </si>
  <si>
    <t xml:space="preserve">      Equipment</t>
  </si>
  <si>
    <t xml:space="preserve">            ______________________</t>
  </si>
  <si>
    <t xml:space="preserve">     Total Expenditures</t>
  </si>
  <si>
    <t xml:space="preserve">      Total Transfers</t>
  </si>
  <si>
    <t>Total Expenditures &amp;</t>
  </si>
  <si>
    <t>Transfers (78 + 89)</t>
  </si>
  <si>
    <t>Unencumbered Cash Balance June 30 (3 + 54 - 90)</t>
  </si>
  <si>
    <t>Budget Form CC-I</t>
  </si>
  <si>
    <t>Plant Funds</t>
  </si>
  <si>
    <t xml:space="preserve">      PEI Loan Program Income</t>
  </si>
  <si>
    <t xml:space="preserve">      Tax Credit Donations Income</t>
  </si>
  <si>
    <t>Total Revenues</t>
  </si>
  <si>
    <t xml:space="preserve">      (19 + 29 + 39 + 49)</t>
  </si>
  <si>
    <t xml:space="preserve">      Plant Equipment and Facility</t>
  </si>
  <si>
    <t xml:space="preserve">      Principal on Bonds</t>
  </si>
  <si>
    <t xml:space="preserve">      Interest and Fees</t>
  </si>
  <si>
    <t xml:space="preserve">      Payments to Reserves</t>
  </si>
  <si>
    <t xml:space="preserve">      Cash-Basis Reserve</t>
  </si>
  <si>
    <t xml:space="preserve">      Total Expenditures</t>
  </si>
  <si>
    <t>Total Expenditures &amp; Transfers (79+89)</t>
  </si>
  <si>
    <t>Unencumbered Cash Balance June 30  (62 - 90)</t>
  </si>
  <si>
    <t xml:space="preserve">    Tax in Process (40)</t>
  </si>
  <si>
    <t xml:space="preserve">    Total Resources (60 - 40)</t>
  </si>
  <si>
    <t xml:space="preserve">    Six month Resources  (50% of 96)</t>
  </si>
  <si>
    <t xml:space="preserve">    Six Month Expenditures (50% of 99) * </t>
  </si>
  <si>
    <t>Bond and Interest Fund</t>
  </si>
  <si>
    <t xml:space="preserve">      (29 + 39 + 49)</t>
  </si>
  <si>
    <t>Special Assessment Funds</t>
  </si>
  <si>
    <t>No Fund Warrants Fund</t>
  </si>
  <si>
    <t xml:space="preserve">      Transfer In</t>
  </si>
  <si>
    <t xml:space="preserve">      (39 + 49)</t>
  </si>
  <si>
    <t>Budget Form CC-J</t>
  </si>
  <si>
    <t>NOTICE OF PUBLIC BUDGET HEARING</t>
  </si>
  <si>
    <t>2024-2025 BUDGET</t>
  </si>
  <si>
    <t>for the purpose of answering objections of taxpayers relating to the proposed use of all funds, and the amount of</t>
  </si>
  <si>
    <t>and will be available at this hearing.</t>
  </si>
  <si>
    <t>BUDGET SUMMARY</t>
  </si>
  <si>
    <t xml:space="preserve">The Expenditures and the Amount of 2024 Tax to be Levied (as shown below) establish the maximum limits </t>
  </si>
  <si>
    <t xml:space="preserve">of the 2024-2025 budget.  The "Est. Tax Rate" in the far right column, shown for comparative purposes, </t>
  </si>
  <si>
    <t>is subject to change depending on final assessed valuation.</t>
  </si>
  <si>
    <t>Proposed Budget 2024-2025</t>
  </si>
  <si>
    <t xml:space="preserve">Actual </t>
  </si>
  <si>
    <t>Budgeted</t>
  </si>
  <si>
    <t>Est.</t>
  </si>
  <si>
    <t>Expend. &amp;</t>
  </si>
  <si>
    <t xml:space="preserve">Tax </t>
  </si>
  <si>
    <t>Tax</t>
  </si>
  <si>
    <t>2024 Tax to</t>
  </si>
  <si>
    <t>be Levied</t>
  </si>
  <si>
    <t xml:space="preserve">   General Fund</t>
  </si>
  <si>
    <t xml:space="preserve">   Postsecondary Tech Ed</t>
  </si>
  <si>
    <t>xxx</t>
  </si>
  <si>
    <t xml:space="preserve">   Adult Education</t>
  </si>
  <si>
    <t xml:space="preserve">   Adult Supp Education</t>
  </si>
  <si>
    <t xml:space="preserve">   Motorcycle Driver</t>
  </si>
  <si>
    <t xml:space="preserve">   Truck Driver Training</t>
  </si>
  <si>
    <t xml:space="preserve">   Auxiliary Enterprise</t>
  </si>
  <si>
    <t xml:space="preserve">   Capital Outlay</t>
  </si>
  <si>
    <t xml:space="preserve">   Bond and Interest</t>
  </si>
  <si>
    <t xml:space="preserve">   Special Assessment</t>
  </si>
  <si>
    <t xml:space="preserve">   No Fund Warrants</t>
  </si>
  <si>
    <t xml:space="preserve">   Revenue Bonds</t>
  </si>
  <si>
    <t>Total All Funds</t>
  </si>
  <si>
    <t>Revenue Neutral Rate**</t>
  </si>
  <si>
    <t>Total Tax Levied</t>
  </si>
  <si>
    <t>Assessed Valuation</t>
  </si>
  <si>
    <t>Outstanding Indebtedness, July 1</t>
  </si>
  <si>
    <t>G.O. Bonds</t>
  </si>
  <si>
    <t>Capital Outlay Bonds</t>
  </si>
  <si>
    <t>No-Fund Warrants</t>
  </si>
  <si>
    <t>Temporary Notes</t>
  </si>
  <si>
    <t>Lease Purchase Principal</t>
  </si>
  <si>
    <t xml:space="preserve">   Total</t>
  </si>
  <si>
    <t>* Tax Rates are expressed in mills.</t>
  </si>
  <si>
    <r>
      <t>**</t>
    </r>
    <r>
      <rPr>
        <i/>
        <sz val="12"/>
        <rFont val="Times New Roman"/>
        <family val="1"/>
      </rPr>
      <t>Revenue Neutral Rate as defined by KSA 79-2988</t>
    </r>
  </si>
  <si>
    <t>NOTICE OF HEARING TO EXCEED THE REVENUE NEUTRAL RATE AND BUDGET HEARING</t>
  </si>
  <si>
    <t>NOTICE OF HEARING TO EXCEED REVENUE NEUTRAL RATE</t>
  </si>
  <si>
    <t xml:space="preserve">The governing body of </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</si>
  <si>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</si>
  <si>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</si>
  <si>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</si>
  <si>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</si>
  <si>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</si>
  <si>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</si>
  <si>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Budget Form CC-K   2024-2025</t>
  </si>
  <si>
    <t>CERTIFICATE</t>
  </si>
  <si>
    <t xml:space="preserve">TO THE CLERK OF  </t>
  </si>
  <si>
    <t>COUNTY, STATE OF KANSAS</t>
  </si>
  <si>
    <t xml:space="preserve">We the undersigned, duly elected, qualified and acting officers of </t>
  </si>
  <si>
    <t>certify that:  (1) the hearing mentioned in the attached proof of publication was held; (2) after the Budget</t>
  </si>
  <si>
    <t xml:space="preserve">Hearing this budget was duly approved and adopted as the maximum expenditure for the various funds  </t>
  </si>
  <si>
    <t>for the year 2024-2025; and (3) the Amount(s) of 2024 Tax to be Levied are within statutory limitations.</t>
  </si>
  <si>
    <t>Table of Contents:</t>
  </si>
  <si>
    <t>2024-2025 Adopted Budget</t>
  </si>
  <si>
    <t>Adopted Budget and Financial Statements</t>
  </si>
  <si>
    <t>K.S.A.</t>
  </si>
  <si>
    <t>Page No.</t>
  </si>
  <si>
    <t>Expenditures &amp; Transfers</t>
  </si>
  <si>
    <t>Amount of 2024 Tax to be Levied</t>
  </si>
  <si>
    <t>County Clerk's Use Only</t>
  </si>
  <si>
    <t>Statement of Indebtedness</t>
  </si>
  <si>
    <t>Statement of Conditional Lease, etc.</t>
  </si>
  <si>
    <t>Current Funds Unrestricted:</t>
  </si>
  <si>
    <t xml:space="preserve">   General</t>
  </si>
  <si>
    <t xml:space="preserve">   Postsecondary Technical Education</t>
  </si>
  <si>
    <t>71-617</t>
  </si>
  <si>
    <t xml:space="preserve">   Adult Supplementary Education</t>
  </si>
  <si>
    <t xml:space="preserve">   Motorcycle Driver Safety</t>
  </si>
  <si>
    <t xml:space="preserve">   Truck Driver Training Course</t>
  </si>
  <si>
    <t>Total Current Funds Unrestricted</t>
  </si>
  <si>
    <t>xxxxxxx</t>
  </si>
  <si>
    <t>Total Plant Funds</t>
  </si>
  <si>
    <t>Total – All Funds</t>
  </si>
  <si>
    <t>Hearing Notice</t>
  </si>
  <si>
    <t>Final Assessed Valuation</t>
  </si>
  <si>
    <t>Assisted by:</t>
  </si>
  <si>
    <t xml:space="preserve">Revenue Neutral Rate: </t>
  </si>
  <si>
    <t>Does budget require a resolution to exceed the Revenue Neutral Rate?</t>
  </si>
  <si>
    <t>Attest:  ___________________, 2024</t>
  </si>
  <si>
    <t>County Clerk</t>
  </si>
  <si>
    <t>Signature and Title of Elected Official</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</si>
  <si>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</si>
  <si>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</si>
  <si>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</si>
  <si>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</si>
  <si>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</si>
  <si>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</si>
  <si>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</si>
  <si>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</si>
  <si>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__________, KANSAS TO LEVY A PROPERTY TAX RATE EXCEEDING THE REVENUE NEUTRAL RATE;</t>
  </si>
  <si>
    <r>
      <t xml:space="preserve">           </t>
    </r>
    <r>
      <rPr>
        <b/>
        <sz val="12"/>
        <rFont val="Times New Roman"/>
        <family val="1"/>
      </rPr>
      <t>WHEREAS</t>
    </r>
    <r>
      <rPr>
        <sz val="12"/>
        <rFont val="Times New Roman"/>
        <family val="1"/>
      </rPr>
      <t>, the Revenue Neutral Rate for the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</si>
  <si>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</si>
  <si>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</si>
  <si>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having heard testimony, still finds it necessary to exceed the Revenue Neutral Rate.</t>
    </r>
  </si>
  <si>
    <t xml:space="preserve">          NOW, THEREFORE, BE IT RESOLVED BY THE GOVERNING BODY OF THE __________:</t>
  </si>
  <si>
    <t xml:space="preserve">          The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</si>
  <si>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</si>
  <si>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</si>
  <si>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</si>
  <si>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</si>
  <si>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</si>
  <si>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</si>
  <si>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</si>
  <si>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</si>
  <si>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</si>
  <si>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</si>
  <si>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</si>
  <si>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</si>
  <si>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</si>
  <si>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</si>
  <si>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Budget Form Amend</t>
  </si>
  <si>
    <t>BUDGET AMENDMENT INSTRUCTIONS</t>
  </si>
  <si>
    <t>Budget amendments as authorized by K.S.A. 79-2929a are permitted to increase the original</t>
  </si>
  <si>
    <t>budget for "...previously unbudgeted increases in revenue other than ad valorem property taxes."</t>
  </si>
  <si>
    <t>AMENDMENT PROCEDURES</t>
  </si>
  <si>
    <t>1.  Publish the Notice of Hearing on Amending the 2024 Budget, see form below.  Include</t>
  </si>
  <si>
    <t xml:space="preserve">     only those funds being amended.  At least ten days must elapse between Steps 1 and 2.</t>
  </si>
  <si>
    <t>2.  Hold the hearing on amending the budget as scheduled in Step 1.</t>
  </si>
  <si>
    <t>3.  File two copies of the following forms with the county clerk:</t>
  </si>
  <si>
    <t xml:space="preserve">          Certificate showing only the amended funds.</t>
  </si>
  <si>
    <t xml:space="preserve">          Individual fund budget for each fund being amended.</t>
  </si>
  <si>
    <t xml:space="preserve">          Proof of publication.</t>
  </si>
  <si>
    <t xml:space="preserve">Before amending the budget, be sure it is necessary.  Certain revenue is exempt from the budget law.  </t>
  </si>
  <si>
    <t>Also, remember that a budget cannot be amended after the year is completed.  It is recommended that an</t>
  </si>
  <si>
    <t>explanation be included in the heading to inform taxpayers why an amendment is necessary.</t>
  </si>
  <si>
    <t>NOTICE OF HEARING ON</t>
  </si>
  <si>
    <t>AMENDING THE 2024 BUDGET</t>
  </si>
  <si>
    <t>The governing body of</t>
  </si>
  <si>
    <t>will meet on the ___ day of ____________, 20____ at __.M., at</t>
  </si>
  <si>
    <t>for the purpose of hearing and answering objections of taxpayers relating to the proposed</t>
  </si>
  <si>
    <t>amended use of funds.</t>
  </si>
  <si>
    <t>Detailed budget information is available at</t>
  </si>
  <si>
    <t>SUMMARY OF AMENDMENTS</t>
  </si>
  <si>
    <t>Proposed Amendment</t>
  </si>
  <si>
    <t>2023-2024  Budget</t>
  </si>
  <si>
    <t xml:space="preserve">of Tax to </t>
  </si>
  <si>
    <t xml:space="preserve">and </t>
  </si>
  <si>
    <t>Signature and Title</t>
  </si>
  <si>
    <t>Save these instructions and one set of forms to use in case you need to amend your budget.</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</si>
  <si>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</si>
  <si>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</si>
  <si>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</si>
  <si>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</si>
  <si>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</si>
  <si>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</si>
  <si>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</si>
  <si>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</si>
  <si>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$312,000,000 (assessed valuation) / 1000 = $312,000 (value of one mill)</t>
    </r>
  </si>
  <si>
    <t>In this example, one mill for the municipality will generate $312,000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</si>
  <si>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</si>
  <si>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</si>
  <si>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</si>
  <si>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</si>
  <si>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</si>
  <si>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</si>
  <si>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</si>
  <si>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</si>
  <si>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</si>
  <si>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</si>
  <si>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</si>
  <si>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</si>
  <si>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</si>
  <si>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</si>
  <si>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</si>
  <si>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</si>
  <si>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</si>
  <si>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</si>
  <si>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</si>
  <si>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</si>
  <si>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</si>
  <si>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$312,000,000 / 1000 = $312,000 (example #1)</t>
  </si>
  <si>
    <t>$50,000 / $312,000 = .160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</si>
  <si>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</si>
  <si>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</si>
  <si>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</si>
  <si>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 (mill rate) / 1000 = $1.84</t>
  </si>
  <si>
    <t>The increase in property tax for a $100,000 home will be $1.84</t>
  </si>
  <si>
    <t>First Step:</t>
  </si>
  <si>
    <t>(value of 1 mill)</t>
  </si>
  <si>
    <t>(increased prop. tax)</t>
  </si>
  <si>
    <t>Second Step:</t>
  </si>
  <si>
    <t>(increase mill rate)</t>
  </si>
  <si>
    <t xml:space="preserve">(value of the home) </t>
  </si>
  <si>
    <t>Third Step:</t>
  </si>
  <si>
    <t>x</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</si>
  <si>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</si>
  <si>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</si>
  <si>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</si>
  <si>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</si>
  <si>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</si>
  <si>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</si>
  <si>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</si>
  <si>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</si>
  <si>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</si>
  <si>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</si>
  <si>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</si>
  <si>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</si>
  <si>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</si>
  <si>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</si>
  <si>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</si>
  <si>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</si>
  <si>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</si>
  <si>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</si>
  <si>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</si>
  <si>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</si>
  <si>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</si>
  <si>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</si>
  <si>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</si>
  <si>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</si>
  <si>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</si>
  <si>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</si>
  <si>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https://admin.ks.gov/offices/accounts-reports/local-government/municipal-services</t>
  </si>
  <si>
    <t>State Debt Setoff Program (Kansas Department of Administration, Accounts and Reports) – Passive collection tool to assist municipalities with collection of unpaid utility bills, etc.</t>
  </si>
  <si>
    <t>https://admin.ks.gov/offices/accounts-reports/state-agencies/finance/setoff-program</t>
  </si>
  <si>
    <t>League of Kansas Municipalities</t>
  </si>
  <si>
    <t>https://www.lkm.org/</t>
  </si>
  <si>
    <t>Kansas Legislature – Kansas Statutes (usually updated in January), House and Senate Bills, etc.</t>
  </si>
  <si>
    <t>http://www.kslegislature.org/li/</t>
  </si>
  <si>
    <t>Kansas Attorney General Opinions</t>
  </si>
  <si>
    <t>https://ag.ks.gov/media-center/ag-opinions</t>
  </si>
  <si>
    <t>Kansas State Treasurer</t>
  </si>
  <si>
    <t>https://www.kansasstatetreasurer.com/fin_serv.html</t>
  </si>
  <si>
    <t>Kansas Department of Revenue</t>
  </si>
  <si>
    <t>https://www.ksrevenue.gov/</t>
  </si>
  <si>
    <t>Kansas Department of Revenue – Property Valuation</t>
  </si>
  <si>
    <t>https://www.ksrevenue.gov/pvdindex.html</t>
  </si>
  <si>
    <t>Kansas Pooled Money Investment Board – Investment of Idle Funds in the Municipal Investment Pool</t>
  </si>
  <si>
    <t>https://pooledmoneyinvestmentboard.com/</t>
  </si>
  <si>
    <t>The following changes were made to this workbook during April 2024</t>
  </si>
  <si>
    <t>1. Removed LAVTR from Gen-1, PTE-1, ABE-1, Cap Out-1, B &amp; I-1, Special Assess-1, and No-Fund Warrant-1 tabs.</t>
  </si>
  <si>
    <t>The following changes were made to this workbook during May 2024:</t>
  </si>
  <si>
    <t>1) Corrected and rolled all dates forward</t>
  </si>
  <si>
    <t>2) added statement to certificate "Does budget require RNR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</si>
</sst>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4" formatCode="_(&quot;$&quot;* #,##0.00_);_(&quot;$&quot;* \(#,##0.00\);_(&quot;$&quot;* &quot;-&quot;??_);_(@_)"/>
    <numFmt numFmtId="43" formatCode="_(* #,##0.00_);_(* \(#,##0.00\);_(* &quot;-&quot;??_);_(@_)"/>
    <numFmt numFmtId="164" formatCode="0.0000"/>
    <numFmt numFmtId="165" formatCode="0.0%"/>
    <numFmt numFmtId="166" formatCode="0.0000%"/>
    <numFmt numFmtId="167" formatCode="m/yy"/>
    <numFmt numFmtId="168" formatCode="\(0\)"/>
    <numFmt numFmtId="169" formatCode="0."/>
    <numFmt numFmtId="170" formatCode="#,##0.00000_);\(#,##0.00000\)"/>
    <numFmt numFmtId="171" formatCode="0.000"/>
    <numFmt numFmtId="172" formatCode="0.000%"/>
    <numFmt numFmtId="173" formatCode="#,##0.000_);\(#,##0.000\)"/>
    <numFmt numFmtId="174" formatCode="&quot;$&quot;#,##0"/>
    <numFmt numFmtId="175" formatCode="&quot;$&quot;#,##0.00"/>
    <numFmt numFmtId="176" formatCode="#,##0.000"/>
  </numFmts>
  <fonts count="35">
    <font>
      <sz val="12"/>
      <name val="CG Times"/>
    </font>
    <font>
      <sz val="12"/>
      <name val="CG Times"/>
    </font>
    <font>
      <sz val="12"/>
      <name val="Tms Rmn"/>
    </font>
    <font>
      <sz val="10"/>
      <name val="Times New Roman"/>
      <family val="1"/>
    </font>
    <font>
      <sz val="12"/>
      <name val="Times New Roman"/>
      <family val="1"/>
    </font>
    <font>
      <b/>
      <sz val="12"/>
      <name val="Times New Roman"/>
      <family val="1"/>
    </font>
    <font>
      <b/>
      <u/>
      <sz val="12"/>
      <name val="Times New Roman"/>
      <family val="1"/>
    </font>
    <font>
      <b/>
      <sz val="10"/>
      <name val="Times New Roman"/>
      <family val="1"/>
    </font>
    <font>
      <b/>
      <u/>
      <sz val="10"/>
      <name val="Times New Roman"/>
      <family val="1"/>
    </font>
    <font>
      <u/>
      <sz val="10"/>
      <name val="Times New Roman"/>
      <family val="1"/>
    </font>
    <font>
      <u/>
      <sz val="12"/>
      <name val="Times New Roman"/>
      <family val="1"/>
    </font>
    <font>
      <b/>
      <sz val="12"/>
      <color indexed="10"/>
      <name val="Times New Roman"/>
      <family val="1"/>
    </font>
    <font>
      <i/>
      <sz val="12"/>
      <name val="Times New Roman"/>
      <family val="1"/>
    </font>
    <font>
      <sz val="11"/>
      <name val="Times New Roman"/>
      <family val="1"/>
    </font>
    <font>
      <sz val="12"/>
      <color theme="1"/>
      <name val="Times New Roman"/>
      <family val="1"/>
    </font>
    <font>
      <sz val="12"/>
      <name val="Courier"/>
    </font>
    <font>
      <b/>
      <sz val="12"/>
      <name val="Courier"/>
    </font>
    <font>
      <sz val="12"/>
      <name val="Courier"/>
      <family val="3"/>
    </font>
    <font>
      <sz val="12"/>
      <color indexed="10"/>
      <name val="Times New Roman"/>
      <family val="1"/>
    </font>
    <font>
      <b/>
      <u/>
      <sz val="12"/>
      <color indexed="10"/>
      <name val="Times New Roman"/>
      <family val="1"/>
    </font>
    <font>
      <b/>
      <u/>
      <sz val="12"/>
      <name val="Courier"/>
      <family val="3"/>
    </font>
    <font>
      <sz val="12"/>
      <color indexed="10"/>
      <name val="Courier"/>
      <family val="3"/>
    </font>
    <font>
      <b/>
      <sz val="13"/>
      <name val="Times New Roman"/>
      <family val="1"/>
    </font>
    <font>
      <u/>
      <sz val="12"/>
      <color indexed="12"/>
      <name val="Courier"/>
      <family val="3"/>
    </font>
    <font>
      <u/>
      <sz val="12"/>
      <color indexed="12"/>
      <name val="Times New Roman"/>
      <family val="1"/>
    </font>
    <font>
      <sz val="11"/>
      <name val="Cambria"/>
      <family val="1"/>
    </font>
    <font>
      <b/>
      <sz val="11"/>
      <color indexed="8"/>
      <name val="Cambria"/>
      <family val="1"/>
    </font>
    <font>
      <sz val="11"/>
      <color indexed="8"/>
      <name val="Cambria"/>
      <family val="1"/>
    </font>
    <font>
      <b/>
      <sz val="16"/>
      <name val="Times New Roman"/>
      <family val="1"/>
    </font>
    <font>
      <sz val="12"/>
      <name val="Courier New"/>
      <family val="3"/>
    </font>
    <font>
      <b/>
      <u/>
      <sz val="16"/>
      <name val="Times New Roman"/>
      <family val="1"/>
    </font>
    <font>
      <b/>
      <sz val="14"/>
      <name val="Calibri"/>
      <family val="2"/>
      <scheme val="minor"/>
    </font>
    <font>
      <sz val="12"/>
      <name val="Calibri"/>
      <family val="2"/>
      <scheme val="minor"/>
    </font>
    <font>
      <u/>
      <sz val="12"/>
      <name val="Calibri"/>
      <family val="2"/>
      <scheme val="minor"/>
    </font>
    <font>
      <b/>
      <sz val="12"/>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indexed="11"/>
      </patternFill>
    </fill>
    <fill>
      <patternFill patternType="solid">
        <fgColor indexed="35"/>
        <bgColor indexed="64"/>
      </patternFill>
    </fill>
    <fill>
      <patternFill patternType="solid">
        <fgColor indexed="11"/>
        <bgColor indexed="64"/>
      </patternFill>
    </fill>
    <fill>
      <patternFill patternType="solid">
        <fgColor indexed="15"/>
        <bgColor indexed="64"/>
      </patternFill>
    </fill>
    <fill>
      <patternFill patternType="solid">
        <fgColor rgb="FF00FFFF"/>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s>
  <cellStyleXfs count="25">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15"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23" fillId="0" borderId="0" applyNumberFormat="0" applyFill="0" applyBorder="0" applyAlignment="0" applyProtection="0">
      <alignment vertical="top"/>
      <protection locked="0"/>
    </xf>
    <xf numFmtId="0" fontId="29" fillId="0" borderId="0"/>
    <xf numFmtId="0" fontId="29" fillId="0" borderId="0"/>
  </cellStyleXfs>
  <cellXfs count="842">
    <xf numFmtId="0" fontId="0" fillId="0" borderId="0" xfId="0"/>
    <xf numFmtId="37" fontId="3" fillId="0" borderId="0" xfId="0" applyNumberFormat="1" applyFont="1"/>
    <xf numFmtId="37" fontId="4" fillId="0" borderId="0" xfId="0" applyNumberFormat="1" applyFont="1"/>
    <xf numFmtId="37" fontId="4" fillId="0" borderId="0" xfId="0" applyNumberFormat="1" applyFont="1" applyAlignment="1">
      <alignment horizontal="right"/>
    </xf>
    <xf numFmtId="37" fontId="4" fillId="0" borderId="1" xfId="0" applyNumberFormat="1" applyFont="1" applyBorder="1"/>
    <xf numFmtId="37" fontId="4" fillId="0" borderId="1" xfId="0" applyNumberFormat="1" applyFont="1" applyBorder="1" applyAlignment="1">
      <alignment horizontal="center"/>
    </xf>
    <xf numFmtId="37" fontId="4" fillId="0" borderId="1" xfId="0" quotePrefix="1" applyNumberFormat="1" applyFont="1" applyBorder="1" applyAlignment="1">
      <alignment horizontal="center"/>
    </xf>
    <xf numFmtId="37" fontId="4" fillId="0" borderId="2" xfId="0" applyNumberFormat="1" applyFont="1" applyBorder="1"/>
    <xf numFmtId="37" fontId="4" fillId="0" borderId="2" xfId="0" applyNumberFormat="1" applyFont="1" applyBorder="1" applyAlignment="1">
      <alignment horizontal="center"/>
    </xf>
    <xf numFmtId="37" fontId="5" fillId="0" borderId="3" xfId="0" applyNumberFormat="1" applyFont="1" applyBorder="1"/>
    <xf numFmtId="37" fontId="4" fillId="0" borderId="3" xfId="0" applyNumberFormat="1" applyFont="1" applyBorder="1"/>
    <xf numFmtId="37" fontId="4" fillId="0" borderId="3" xfId="0" applyNumberFormat="1" applyFont="1" applyBorder="1" applyAlignment="1">
      <alignment horizontal="center"/>
    </xf>
    <xf numFmtId="37" fontId="4" fillId="0" borderId="4" xfId="0" applyNumberFormat="1" applyFont="1" applyBorder="1"/>
    <xf numFmtId="37" fontId="4" fillId="0" borderId="5" xfId="0" applyNumberFormat="1" applyFont="1" applyBorder="1"/>
    <xf numFmtId="37" fontId="4" fillId="0" borderId="6" xfId="0" applyNumberFormat="1" applyFont="1" applyBorder="1"/>
    <xf numFmtId="37" fontId="4" fillId="0" borderId="7" xfId="0" applyNumberFormat="1" applyFont="1" applyBorder="1"/>
    <xf numFmtId="37" fontId="4" fillId="0" borderId="4" xfId="0" applyNumberFormat="1" applyFont="1" applyBorder="1" applyAlignment="1">
      <alignment horizontal="right"/>
    </xf>
    <xf numFmtId="37" fontId="4" fillId="0" borderId="8" xfId="0" applyNumberFormat="1" applyFont="1" applyBorder="1"/>
    <xf numFmtId="37" fontId="4" fillId="0" borderId="10" xfId="0" applyNumberFormat="1" applyFont="1" applyBorder="1"/>
    <xf numFmtId="37" fontId="4" fillId="0" borderId="11" xfId="0" applyNumberFormat="1" applyFont="1" applyBorder="1"/>
    <xf numFmtId="37" fontId="4" fillId="0" borderId="10" xfId="0" applyNumberFormat="1" applyFont="1" applyBorder="1" applyAlignment="1">
      <alignment horizontal="center"/>
    </xf>
    <xf numFmtId="37" fontId="4" fillId="0" borderId="12" xfId="0" applyNumberFormat="1" applyFont="1" applyBorder="1" applyAlignment="1">
      <alignment horizontal="center"/>
    </xf>
    <xf numFmtId="37" fontId="5" fillId="0" borderId="13" xfId="0" applyNumberFormat="1" applyFont="1" applyBorder="1"/>
    <xf numFmtId="37" fontId="4" fillId="0" borderId="12" xfId="0" applyNumberFormat="1" applyFont="1" applyBorder="1"/>
    <xf numFmtId="37" fontId="5" fillId="0" borderId="11" xfId="0" applyNumberFormat="1" applyFont="1" applyBorder="1"/>
    <xf numFmtId="37" fontId="5" fillId="0" borderId="10" xfId="0" applyNumberFormat="1" applyFont="1" applyBorder="1"/>
    <xf numFmtId="37" fontId="4" fillId="0" borderId="13" xfId="0" applyNumberFormat="1" applyFont="1" applyBorder="1"/>
    <xf numFmtId="37" fontId="4" fillId="0" borderId="14" xfId="0" applyNumberFormat="1" applyFont="1" applyBorder="1"/>
    <xf numFmtId="165" fontId="4" fillId="0" borderId="4" xfId="0" applyNumberFormat="1" applyFont="1" applyBorder="1"/>
    <xf numFmtId="37" fontId="4" fillId="0" borderId="1" xfId="0" applyNumberFormat="1" applyFont="1" applyBorder="1" applyProtection="1">
      <protection locked="0"/>
    </xf>
    <xf numFmtId="37" fontId="4" fillId="0" borderId="3" xfId="0" applyNumberFormat="1" applyFont="1" applyBorder="1" applyProtection="1">
      <protection locked="0"/>
    </xf>
    <xf numFmtId="37" fontId="4" fillId="0" borderId="4" xfId="0" applyNumberFormat="1" applyFont="1" applyBorder="1" applyProtection="1">
      <protection locked="0"/>
    </xf>
    <xf numFmtId="37" fontId="4" fillId="0" borderId="13" xfId="0" applyNumberFormat="1" applyFont="1" applyBorder="1" applyAlignment="1">
      <alignment horizontal="center"/>
    </xf>
    <xf numFmtId="37" fontId="4" fillId="0" borderId="9" xfId="0" applyNumberFormat="1" applyFont="1" applyBorder="1" applyProtection="1">
      <protection locked="0"/>
    </xf>
    <xf numFmtId="37" fontId="4" fillId="0" borderId="6" xfId="0" applyNumberFormat="1" applyFont="1" applyBorder="1" applyProtection="1">
      <protection locked="0"/>
    </xf>
    <xf numFmtId="37" fontId="4" fillId="0" borderId="4" xfId="0" applyNumberFormat="1" applyFont="1" applyBorder="1" applyAlignment="1" applyProtection="1">
      <alignment horizontal="right"/>
      <protection locked="0"/>
    </xf>
    <xf numFmtId="0" fontId="4" fillId="0" borderId="4" xfId="0" applyFont="1" applyBorder="1" applyAlignment="1">
      <alignment horizontal="center"/>
    </xf>
    <xf numFmtId="3" fontId="4" fillId="0" borderId="0" xfId="0" applyNumberFormat="1" applyFont="1"/>
    <xf numFmtId="37" fontId="4" fillId="0" borderId="0" xfId="0" applyNumberFormat="1" applyFont="1" applyProtection="1">
      <protection locked="0"/>
    </xf>
    <xf numFmtId="170" fontId="4" fillId="0" borderId="0" xfId="0" applyNumberFormat="1" applyFont="1" applyProtection="1">
      <protection locked="0"/>
    </xf>
    <xf numFmtId="3" fontId="4" fillId="0" borderId="2" xfId="0" applyNumberFormat="1" applyFont="1" applyBorder="1"/>
    <xf numFmtId="3" fontId="4" fillId="0" borderId="4" xfId="0" applyNumberFormat="1" applyFont="1" applyBorder="1" applyProtection="1">
      <protection locked="0"/>
    </xf>
    <xf numFmtId="3" fontId="4" fillId="0" borderId="3" xfId="0" applyNumberFormat="1" applyFont="1" applyBorder="1"/>
    <xf numFmtId="0" fontId="3" fillId="0" borderId="0" xfId="0" applyFont="1" applyProtection="1">
      <protection locked="0"/>
    </xf>
    <xf numFmtId="0" fontId="3" fillId="0" borderId="0" xfId="0" applyFont="1"/>
    <xf numFmtId="0" fontId="3" fillId="0" borderId="0" xfId="0" applyFont="1" applyAlignment="1" applyProtection="1">
      <alignment horizontal="right"/>
      <protection locked="0"/>
    </xf>
    <xf numFmtId="0" fontId="4" fillId="0" borderId="0" xfId="0" applyFont="1"/>
    <xf numFmtId="0" fontId="7"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3" fillId="0" borderId="9" xfId="0" applyFont="1" applyBorder="1" applyAlignment="1" applyProtection="1">
      <alignment horizontal="centerContinuous"/>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Continuous"/>
      <protection locked="0"/>
    </xf>
    <xf numFmtId="0" fontId="3" fillId="0" borderId="8" xfId="0" applyFont="1" applyBorder="1" applyAlignment="1" applyProtection="1">
      <alignment horizontal="centerContinuous"/>
      <protection locked="0"/>
    </xf>
    <xf numFmtId="0" fontId="3" fillId="0" borderId="5" xfId="0" applyFont="1" applyBorder="1" applyAlignment="1" applyProtection="1">
      <alignment horizontal="centerContinuous"/>
      <protection locked="0"/>
    </xf>
    <xf numFmtId="0" fontId="3" fillId="0" borderId="11" xfId="0" applyFont="1" applyBorder="1" applyAlignment="1" applyProtection="1">
      <alignment horizontal="centerContinuous"/>
      <protection locked="0"/>
    </xf>
    <xf numFmtId="0" fontId="3" fillId="0" borderId="6" xfId="0" applyFont="1" applyBorder="1" applyAlignment="1" applyProtection="1">
      <alignment horizontal="centerContinuous"/>
      <protection locked="0"/>
    </xf>
    <xf numFmtId="0" fontId="3" fillId="0" borderId="1" xfId="0" applyFont="1" applyBorder="1" applyAlignment="1" applyProtection="1">
      <alignment horizontal="centerContinuous"/>
      <protection locked="0"/>
    </xf>
    <xf numFmtId="0" fontId="3" fillId="0" borderId="2" xfId="0" applyFont="1" applyBorder="1" applyAlignment="1" applyProtection="1">
      <alignment horizontal="centerContinuous"/>
      <protection locked="0"/>
    </xf>
    <xf numFmtId="0" fontId="3" fillId="0" borderId="3" xfId="0" applyFont="1" applyBorder="1" applyAlignment="1" applyProtection="1">
      <alignment horizontal="centerContinuous"/>
      <protection locked="0"/>
    </xf>
    <xf numFmtId="0" fontId="3" fillId="0" borderId="4" xfId="0" applyFont="1" applyBorder="1" applyProtection="1">
      <protection locked="0"/>
    </xf>
    <xf numFmtId="5" fontId="3" fillId="0" borderId="4" xfId="0" applyNumberFormat="1" applyFont="1" applyBorder="1" applyProtection="1">
      <protection locked="0"/>
    </xf>
    <xf numFmtId="0" fontId="3" fillId="0" borderId="9" xfId="0" applyFont="1" applyBorder="1" applyProtection="1">
      <protection locked="0"/>
    </xf>
    <xf numFmtId="0" fontId="3" fillId="0" borderId="0" xfId="14" applyFont="1" applyAlignment="1">
      <alignment horizontal="left"/>
    </xf>
    <xf numFmtId="0" fontId="3" fillId="0" borderId="0" xfId="14" applyFont="1"/>
    <xf numFmtId="0" fontId="3" fillId="0" borderId="0" xfId="14" applyFont="1" applyAlignment="1">
      <alignment horizontal="right"/>
    </xf>
    <xf numFmtId="0" fontId="7" fillId="0" borderId="0" xfId="14" applyFont="1" applyAlignment="1">
      <alignment horizontal="centerContinuous"/>
    </xf>
    <xf numFmtId="0" fontId="8" fillId="0" borderId="0" xfId="14" applyFont="1" applyAlignment="1">
      <alignment horizontal="centerContinuous"/>
    </xf>
    <xf numFmtId="0" fontId="3" fillId="0" borderId="9" xfId="14" applyFont="1" applyBorder="1" applyAlignment="1">
      <alignment horizontal="centerContinuous"/>
    </xf>
    <xf numFmtId="0" fontId="3" fillId="0" borderId="0" xfId="14" applyFont="1" applyAlignment="1">
      <alignment horizontal="centerContinuous"/>
    </xf>
    <xf numFmtId="0" fontId="4" fillId="0" borderId="9" xfId="0" applyFont="1" applyBorder="1" applyAlignment="1">
      <alignment horizontal="centerContinuous"/>
    </xf>
    <xf numFmtId="0" fontId="3" fillId="0" borderId="9" xfId="14" applyFont="1" applyBorder="1" applyAlignment="1">
      <alignment horizontal="center"/>
    </xf>
    <xf numFmtId="0" fontId="3" fillId="0" borderId="15" xfId="14" applyFont="1" applyBorder="1" applyAlignment="1">
      <alignment horizontal="centerContinuous"/>
    </xf>
    <xf numFmtId="0" fontId="3" fillId="0" borderId="11" xfId="14" applyFont="1" applyBorder="1" applyAlignment="1">
      <alignment horizontal="centerContinuous"/>
    </xf>
    <xf numFmtId="0" fontId="3" fillId="0" borderId="6" xfId="14" applyFont="1" applyBorder="1" applyAlignment="1">
      <alignment horizontal="centerContinuous"/>
    </xf>
    <xf numFmtId="0" fontId="3" fillId="0" borderId="13" xfId="14" applyFont="1" applyBorder="1" applyAlignment="1">
      <alignment wrapText="1"/>
    </xf>
    <xf numFmtId="0" fontId="3" fillId="0" borderId="4" xfId="14" applyFont="1" applyBorder="1" applyAlignment="1">
      <alignment horizontal="center" wrapText="1"/>
    </xf>
    <xf numFmtId="0" fontId="3" fillId="0" borderId="4" xfId="14" applyFont="1" applyBorder="1" applyAlignment="1">
      <alignment horizontal="centerContinuous" wrapText="1"/>
    </xf>
    <xf numFmtId="0" fontId="3" fillId="0" borderId="13" xfId="14" applyFont="1" applyBorder="1"/>
    <xf numFmtId="0" fontId="3" fillId="0" borderId="4" xfId="14" applyFont="1" applyBorder="1" applyAlignment="1" applyProtection="1">
      <alignment horizontal="center"/>
      <protection locked="0"/>
    </xf>
    <xf numFmtId="4" fontId="3" fillId="0" borderId="1" xfId="14" applyNumberFormat="1" applyFont="1" applyBorder="1"/>
    <xf numFmtId="0" fontId="3" fillId="0" borderId="4" xfId="14" applyFont="1" applyBorder="1"/>
    <xf numFmtId="4" fontId="3" fillId="0" borderId="2" xfId="14" applyNumberFormat="1" applyFont="1" applyBorder="1"/>
    <xf numFmtId="0" fontId="3" fillId="0" borderId="1" xfId="14" applyFont="1" applyBorder="1"/>
    <xf numFmtId="0" fontId="3" fillId="0" borderId="1" xfId="14" applyFont="1" applyBorder="1" applyAlignment="1" applyProtection="1">
      <alignment horizontal="center"/>
      <protection locked="0"/>
    </xf>
    <xf numFmtId="0" fontId="3" fillId="0" borderId="3" xfId="14" applyFont="1" applyBorder="1"/>
    <xf numFmtId="0" fontId="3" fillId="0" borderId="3" xfId="14" applyFont="1" applyBorder="1" applyAlignment="1" applyProtection="1">
      <alignment horizontal="center"/>
      <protection locked="0"/>
    </xf>
    <xf numFmtId="37" fontId="3" fillId="0" borderId="3" xfId="14" applyNumberFormat="1" applyFont="1" applyBorder="1"/>
    <xf numFmtId="4" fontId="3" fillId="0" borderId="3" xfId="14" applyNumberFormat="1" applyFont="1" applyBorder="1"/>
    <xf numFmtId="37" fontId="3" fillId="0" borderId="4" xfId="14" applyNumberFormat="1" applyFont="1" applyBorder="1"/>
    <xf numFmtId="4" fontId="3" fillId="0" borderId="4" xfId="14" applyNumberFormat="1" applyFont="1" applyBorder="1"/>
    <xf numFmtId="37" fontId="4" fillId="2" borderId="4" xfId="13" applyNumberFormat="1" applyFont="1" applyFill="1" applyBorder="1" applyAlignment="1">
      <alignment horizontal="center" vertical="top"/>
    </xf>
    <xf numFmtId="4" fontId="3" fillId="0" borderId="0" xfId="14" applyNumberFormat="1" applyFont="1"/>
    <xf numFmtId="0" fontId="3" fillId="0" borderId="0" xfId="14" applyFont="1" applyAlignment="1">
      <alignment vertical="top"/>
    </xf>
    <xf numFmtId="0" fontId="3" fillId="0" borderId="0" xfId="14" applyFont="1" applyAlignment="1">
      <alignment horizontal="center"/>
    </xf>
    <xf numFmtId="0" fontId="3" fillId="0" borderId="0" xfId="0" applyFont="1" applyAlignment="1">
      <alignment horizontal="centerContinuous"/>
    </xf>
    <xf numFmtId="0" fontId="3" fillId="0" borderId="0" xfId="2" applyFont="1"/>
    <xf numFmtId="0" fontId="7" fillId="0" borderId="0" xfId="2" applyFont="1" applyAlignment="1">
      <alignment horizontal="centerContinuous"/>
    </xf>
    <xf numFmtId="0" fontId="3" fillId="0" borderId="1" xfId="2" applyFont="1" applyBorder="1" applyAlignment="1">
      <alignment horizontal="centerContinuous"/>
    </xf>
    <xf numFmtId="0" fontId="3" fillId="0" borderId="10" xfId="2" applyFont="1" applyBorder="1"/>
    <xf numFmtId="0" fontId="3" fillId="0" borderId="5" xfId="2" applyFont="1" applyBorder="1"/>
    <xf numFmtId="0" fontId="3" fillId="0" borderId="10" xfId="2" applyFont="1" applyBorder="1" applyAlignment="1">
      <alignment horizontal="centerContinuous"/>
    </xf>
    <xf numFmtId="0" fontId="3" fillId="0" borderId="5" xfId="2" applyFont="1" applyBorder="1" applyAlignment="1">
      <alignment horizontal="centerContinuous"/>
    </xf>
    <xf numFmtId="0" fontId="3" fillId="0" borderId="2" xfId="2" applyFont="1" applyBorder="1" applyAlignment="1">
      <alignment horizontal="centerContinuous"/>
    </xf>
    <xf numFmtId="0" fontId="3" fillId="0" borderId="11" xfId="2" applyFont="1" applyBorder="1" applyAlignment="1">
      <alignment horizontal="centerContinuous"/>
    </xf>
    <xf numFmtId="0" fontId="3" fillId="0" borderId="6" xfId="2" applyFont="1" applyBorder="1" applyAlignment="1">
      <alignment horizontal="centerContinuous"/>
    </xf>
    <xf numFmtId="0" fontId="3" fillId="0" borderId="0" xfId="2" applyFont="1" applyAlignment="1">
      <alignment horizontal="centerContinuous"/>
    </xf>
    <xf numFmtId="0" fontId="3" fillId="0" borderId="3" xfId="2" applyFont="1" applyBorder="1" applyAlignment="1">
      <alignment horizontal="centerContinuous"/>
    </xf>
    <xf numFmtId="14" fontId="3" fillId="0" borderId="3" xfId="2" applyNumberFormat="1" applyFont="1" applyBorder="1" applyAlignment="1">
      <alignment horizontal="centerContinuous"/>
    </xf>
    <xf numFmtId="0" fontId="3" fillId="0" borderId="4" xfId="2" applyFont="1" applyBorder="1" applyAlignment="1">
      <alignment horizontal="centerContinuous"/>
    </xf>
    <xf numFmtId="0" fontId="3" fillId="0" borderId="4" xfId="2" applyFont="1" applyBorder="1" applyProtection="1">
      <protection locked="0"/>
    </xf>
    <xf numFmtId="14" fontId="3" fillId="0" borderId="4" xfId="2" applyNumberFormat="1" applyFont="1" applyBorder="1" applyProtection="1">
      <protection locked="0"/>
    </xf>
    <xf numFmtId="164" fontId="3" fillId="0" borderId="4" xfId="2" applyNumberFormat="1" applyFont="1" applyBorder="1" applyAlignment="1" applyProtection="1">
      <alignment horizontal="center"/>
      <protection locked="0"/>
    </xf>
    <xf numFmtId="3" fontId="3" fillId="0" borderId="4" xfId="2" applyNumberFormat="1" applyFont="1" applyBorder="1" applyProtection="1">
      <protection locked="0"/>
    </xf>
    <xf numFmtId="10" fontId="3" fillId="0" borderId="4" xfId="2" applyNumberFormat="1" applyFont="1" applyBorder="1" applyAlignment="1" applyProtection="1">
      <alignment horizontal="center"/>
      <protection locked="0"/>
    </xf>
    <xf numFmtId="164" fontId="3" fillId="0" borderId="4" xfId="2" applyNumberFormat="1" applyFont="1" applyBorder="1" applyProtection="1">
      <protection locked="0"/>
    </xf>
    <xf numFmtId="10" fontId="3" fillId="0" borderId="4" xfId="17" applyNumberFormat="1" applyFont="1" applyBorder="1" applyAlignment="1" applyProtection="1">
      <alignment horizontal="center"/>
      <protection locked="0"/>
    </xf>
    <xf numFmtId="0" fontId="3" fillId="0" borderId="0" xfId="3" applyFont="1"/>
    <xf numFmtId="0" fontId="3" fillId="0" borderId="0" xfId="3" applyFont="1" applyAlignment="1">
      <alignment horizontal="centerContinuous"/>
    </xf>
    <xf numFmtId="0" fontId="7" fillId="0" borderId="0" xfId="3" applyFont="1" applyAlignment="1">
      <alignment horizontal="centerContinuous"/>
    </xf>
    <xf numFmtId="0" fontId="3" fillId="0" borderId="1" xfId="3" applyFont="1" applyBorder="1"/>
    <xf numFmtId="0" fontId="3" fillId="0" borderId="1" xfId="3" applyFont="1" applyBorder="1" applyAlignment="1">
      <alignment horizontal="center"/>
    </xf>
    <xf numFmtId="0" fontId="3" fillId="0" borderId="2" xfId="3" applyFont="1" applyBorder="1" applyAlignment="1">
      <alignment horizontal="centerContinuous"/>
    </xf>
    <xf numFmtId="0" fontId="3" fillId="0" borderId="2" xfId="3" applyFont="1" applyBorder="1" applyAlignment="1">
      <alignment horizontal="center"/>
    </xf>
    <xf numFmtId="0" fontId="3" fillId="0" borderId="0" xfId="3" applyFont="1" applyAlignment="1">
      <alignment horizontal="center"/>
    </xf>
    <xf numFmtId="0" fontId="3" fillId="0" borderId="3" xfId="3" applyFont="1" applyBorder="1" applyAlignment="1">
      <alignment horizontal="centerContinuous"/>
    </xf>
    <xf numFmtId="14" fontId="3" fillId="0" borderId="3" xfId="3" applyNumberFormat="1" applyFont="1" applyBorder="1" applyAlignment="1">
      <alignment horizontal="centerContinuous"/>
    </xf>
    <xf numFmtId="0" fontId="3" fillId="0" borderId="3" xfId="3" applyFont="1" applyBorder="1" applyAlignment="1">
      <alignment horizontal="center"/>
    </xf>
    <xf numFmtId="0" fontId="3" fillId="0" borderId="4" xfId="3" applyFont="1" applyBorder="1" applyProtection="1">
      <protection locked="0"/>
    </xf>
    <xf numFmtId="14" fontId="3" fillId="0" borderId="4" xfId="3" applyNumberFormat="1" applyFont="1" applyBorder="1" applyProtection="1">
      <protection locked="0"/>
    </xf>
    <xf numFmtId="164" fontId="3" fillId="0" borderId="4" xfId="3" applyNumberFormat="1" applyFont="1" applyBorder="1" applyProtection="1">
      <protection locked="0"/>
    </xf>
    <xf numFmtId="3" fontId="3" fillId="0" borderId="4" xfId="3" applyNumberFormat="1" applyFont="1" applyBorder="1" applyProtection="1">
      <protection locked="0"/>
    </xf>
    <xf numFmtId="0" fontId="4" fillId="0" borderId="0" xfId="4" applyFont="1"/>
    <xf numFmtId="0" fontId="4" fillId="0" borderId="0" xfId="4" applyFont="1" applyAlignment="1">
      <alignment horizontal="right"/>
    </xf>
    <xf numFmtId="0" fontId="4" fillId="0" borderId="1" xfId="4" applyFont="1" applyBorder="1" applyAlignment="1">
      <alignment horizontal="center"/>
    </xf>
    <xf numFmtId="0" fontId="4" fillId="0" borderId="2" xfId="4" applyFont="1" applyBorder="1" applyAlignment="1">
      <alignment horizontal="center"/>
    </xf>
    <xf numFmtId="0" fontId="4" fillId="0" borderId="3" xfId="4" applyFont="1" applyBorder="1" applyAlignment="1">
      <alignment horizontal="center"/>
    </xf>
    <xf numFmtId="0" fontId="4" fillId="0" borderId="4" xfId="4" applyFont="1" applyBorder="1"/>
    <xf numFmtId="3" fontId="4" fillId="0" borderId="3" xfId="4" applyNumberFormat="1" applyFont="1" applyBorder="1" applyProtection="1">
      <protection locked="0"/>
    </xf>
    <xf numFmtId="3" fontId="4" fillId="0" borderId="3" xfId="4" applyNumberFormat="1" applyFont="1" applyBorder="1"/>
    <xf numFmtId="0" fontId="4" fillId="0" borderId="2" xfId="4" applyFont="1" applyBorder="1"/>
    <xf numFmtId="3" fontId="4" fillId="0" borderId="2" xfId="4" applyNumberFormat="1" applyFont="1" applyBorder="1"/>
    <xf numFmtId="0" fontId="4" fillId="0" borderId="4" xfId="4" applyFont="1" applyBorder="1" applyAlignment="1">
      <alignment horizontal="center"/>
    </xf>
    <xf numFmtId="3" fontId="4" fillId="0" borderId="4" xfId="4" applyNumberFormat="1" applyFont="1" applyBorder="1" applyProtection="1">
      <protection locked="0"/>
    </xf>
    <xf numFmtId="0" fontId="5" fillId="0" borderId="3" xfId="4" applyFont="1" applyBorder="1"/>
    <xf numFmtId="3" fontId="4" fillId="0" borderId="4" xfId="4" applyNumberFormat="1" applyFont="1" applyBorder="1"/>
    <xf numFmtId="0" fontId="4" fillId="0" borderId="1" xfId="4" applyFont="1" applyBorder="1"/>
    <xf numFmtId="3" fontId="4" fillId="0" borderId="1" xfId="4" applyNumberFormat="1" applyFont="1" applyBorder="1"/>
    <xf numFmtId="3" fontId="4" fillId="0" borderId="0" xfId="4" applyNumberFormat="1" applyFont="1"/>
    <xf numFmtId="3" fontId="4" fillId="0" borderId="4" xfId="4" applyNumberFormat="1" applyFont="1" applyBorder="1" applyAlignment="1" applyProtection="1">
      <alignment horizontal="right"/>
      <protection locked="0"/>
    </xf>
    <xf numFmtId="3" fontId="4" fillId="0" borderId="0" xfId="4" applyNumberFormat="1" applyFont="1" applyProtection="1">
      <protection locked="0"/>
    </xf>
    <xf numFmtId="3" fontId="4" fillId="3" borderId="4" xfId="4" applyNumberFormat="1" applyFont="1" applyFill="1" applyBorder="1" applyProtection="1">
      <protection locked="0"/>
    </xf>
    <xf numFmtId="37" fontId="4" fillId="0" borderId="0" xfId="4" applyNumberFormat="1" applyFont="1"/>
    <xf numFmtId="37" fontId="4" fillId="0" borderId="3" xfId="4" applyNumberFormat="1" applyFont="1" applyBorder="1"/>
    <xf numFmtId="37" fontId="4" fillId="0" borderId="4" xfId="4" applyNumberFormat="1" applyFont="1" applyBorder="1" applyProtection="1">
      <protection locked="0"/>
    </xf>
    <xf numFmtId="0" fontId="5" fillId="0" borderId="1" xfId="4" applyFont="1" applyBorder="1"/>
    <xf numFmtId="0" fontId="4" fillId="0" borderId="3" xfId="4" applyFont="1" applyBorder="1"/>
    <xf numFmtId="0" fontId="4" fillId="0" borderId="0" xfId="4" applyFont="1" applyAlignment="1">
      <alignment horizontal="centerContinuous"/>
    </xf>
    <xf numFmtId="37" fontId="5" fillId="0" borderId="3" xfId="0" applyNumberFormat="1" applyFont="1" applyBorder="1" applyAlignment="1">
      <alignment horizontal="left"/>
    </xf>
    <xf numFmtId="0" fontId="4" fillId="0" borderId="0" xfId="5" applyFont="1"/>
    <xf numFmtId="0" fontId="4" fillId="0" borderId="0" xfId="5" applyFont="1" applyAlignment="1">
      <alignment horizontal="right"/>
    </xf>
    <xf numFmtId="0" fontId="4" fillId="0" borderId="1" xfId="5" applyFont="1" applyBorder="1" applyAlignment="1">
      <alignment horizontal="center"/>
    </xf>
    <xf numFmtId="0" fontId="4" fillId="0" borderId="2" xfId="5" applyFont="1" applyBorder="1" applyAlignment="1">
      <alignment horizontal="center"/>
    </xf>
    <xf numFmtId="0" fontId="4" fillId="0" borderId="3" xfId="5" applyFont="1" applyBorder="1" applyAlignment="1">
      <alignment horizontal="center"/>
    </xf>
    <xf numFmtId="0" fontId="5" fillId="0" borderId="1" xfId="5" applyFont="1" applyBorder="1"/>
    <xf numFmtId="0" fontId="4" fillId="0" borderId="4" xfId="5" applyFont="1" applyBorder="1" applyAlignment="1">
      <alignment horizontal="center"/>
    </xf>
    <xf numFmtId="3" fontId="4" fillId="0" borderId="4" xfId="5" applyNumberFormat="1" applyFont="1" applyBorder="1"/>
    <xf numFmtId="37" fontId="4" fillId="0" borderId="4" xfId="5" applyNumberFormat="1" applyFont="1" applyBorder="1"/>
    <xf numFmtId="0" fontId="4" fillId="0" borderId="2" xfId="5" applyFont="1" applyBorder="1"/>
    <xf numFmtId="3" fontId="4" fillId="0" borderId="2" xfId="5" applyNumberFormat="1" applyFont="1" applyBorder="1"/>
    <xf numFmtId="37" fontId="4" fillId="0" borderId="2" xfId="5" applyNumberFormat="1" applyFont="1" applyBorder="1"/>
    <xf numFmtId="3" fontId="4" fillId="0" borderId="3" xfId="5" applyNumberFormat="1" applyFont="1" applyBorder="1" applyProtection="1">
      <protection locked="0"/>
    </xf>
    <xf numFmtId="37" fontId="4" fillId="0" borderId="3" xfId="5" applyNumberFormat="1" applyFont="1" applyBorder="1" applyProtection="1">
      <protection locked="0"/>
    </xf>
    <xf numFmtId="3" fontId="4" fillId="0" borderId="4" xfId="5" applyNumberFormat="1" applyFont="1" applyBorder="1" applyProtection="1">
      <protection locked="0"/>
    </xf>
    <xf numFmtId="37" fontId="4" fillId="0" borderId="4" xfId="5" applyNumberFormat="1" applyFont="1" applyBorder="1" applyProtection="1">
      <protection locked="0"/>
    </xf>
    <xf numFmtId="3" fontId="4" fillId="0" borderId="1" xfId="5" applyNumberFormat="1" applyFont="1" applyBorder="1" applyProtection="1">
      <protection locked="0"/>
    </xf>
    <xf numFmtId="37" fontId="4" fillId="0" borderId="1" xfId="5" applyNumberFormat="1" applyFont="1" applyBorder="1" applyProtection="1">
      <protection locked="0"/>
    </xf>
    <xf numFmtId="0" fontId="5" fillId="0" borderId="3" xfId="5" applyFont="1" applyBorder="1"/>
    <xf numFmtId="3" fontId="4" fillId="0" borderId="3" xfId="5" applyNumberFormat="1" applyFont="1" applyBorder="1"/>
    <xf numFmtId="37" fontId="4" fillId="0" borderId="3" xfId="5" applyNumberFormat="1" applyFont="1" applyBorder="1"/>
    <xf numFmtId="3" fontId="4" fillId="0" borderId="0" xfId="5" applyNumberFormat="1" applyFont="1"/>
    <xf numFmtId="0" fontId="5" fillId="0" borderId="2" xfId="5" applyFont="1" applyBorder="1"/>
    <xf numFmtId="0" fontId="4" fillId="0" borderId="3" xfId="5" applyFont="1" applyBorder="1"/>
    <xf numFmtId="3" fontId="4" fillId="0" borderId="6" xfId="5" applyNumberFormat="1" applyFont="1" applyBorder="1"/>
    <xf numFmtId="0" fontId="4" fillId="0" borderId="1" xfId="5" applyFont="1" applyBorder="1"/>
    <xf numFmtId="37" fontId="4" fillId="0" borderId="1" xfId="5" applyNumberFormat="1" applyFont="1" applyBorder="1"/>
    <xf numFmtId="0" fontId="4" fillId="0" borderId="4" xfId="5" applyFont="1" applyBorder="1"/>
    <xf numFmtId="166" fontId="4" fillId="0" borderId="4" xfId="5" applyNumberFormat="1" applyFont="1" applyBorder="1"/>
    <xf numFmtId="0" fontId="4" fillId="0" borderId="0" xfId="5" applyFont="1" applyAlignment="1">
      <alignment horizontal="centerContinuous"/>
    </xf>
    <xf numFmtId="0" fontId="4" fillId="0" borderId="0" xfId="6" applyFont="1"/>
    <xf numFmtId="0" fontId="4" fillId="0" borderId="0" xfId="6" applyFont="1" applyAlignment="1">
      <alignment horizontal="right"/>
    </xf>
    <xf numFmtId="0" fontId="4" fillId="0" borderId="1" xfId="6" applyFont="1" applyBorder="1" applyAlignment="1">
      <alignment horizontal="center"/>
    </xf>
    <xf numFmtId="0" fontId="4" fillId="0" borderId="2" xfId="6" applyFont="1" applyBorder="1" applyAlignment="1">
      <alignment horizontal="center"/>
    </xf>
    <xf numFmtId="0" fontId="4" fillId="0" borderId="3" xfId="6" applyFont="1" applyBorder="1" applyAlignment="1">
      <alignment horizontal="center"/>
    </xf>
    <xf numFmtId="0" fontId="4" fillId="0" borderId="4" xfId="6" applyFont="1" applyBorder="1"/>
    <xf numFmtId="3" fontId="4" fillId="0" borderId="4" xfId="6" applyNumberFormat="1" applyFont="1" applyBorder="1" applyProtection="1">
      <protection locked="0"/>
    </xf>
    <xf numFmtId="3" fontId="4" fillId="0" borderId="4" xfId="6" applyNumberFormat="1" applyFont="1" applyBorder="1"/>
    <xf numFmtId="0" fontId="4" fillId="0" borderId="1" xfId="6" applyFont="1" applyBorder="1"/>
    <xf numFmtId="3" fontId="4" fillId="0" borderId="1" xfId="6" applyNumberFormat="1" applyFont="1" applyBorder="1"/>
    <xf numFmtId="0" fontId="4" fillId="0" borderId="2" xfId="6" applyFont="1" applyBorder="1"/>
    <xf numFmtId="3" fontId="4" fillId="0" borderId="2" xfId="6" applyNumberFormat="1" applyFont="1" applyBorder="1"/>
    <xf numFmtId="3" fontId="4" fillId="0" borderId="3" xfId="6" applyNumberFormat="1" applyFont="1" applyBorder="1" applyProtection="1">
      <protection locked="0"/>
    </xf>
    <xf numFmtId="0" fontId="4" fillId="0" borderId="4" xfId="6" applyFont="1" applyBorder="1" applyAlignment="1">
      <alignment horizontal="center"/>
    </xf>
    <xf numFmtId="0" fontId="5" fillId="0" borderId="3" xfId="6" applyFont="1" applyBorder="1"/>
    <xf numFmtId="3" fontId="4" fillId="0" borderId="0" xfId="6" applyNumberFormat="1" applyFont="1"/>
    <xf numFmtId="3" fontId="4" fillId="0" borderId="0" xfId="6" applyNumberFormat="1" applyFont="1" applyProtection="1">
      <protection locked="0"/>
    </xf>
    <xf numFmtId="0" fontId="5" fillId="0" borderId="1" xfId="6" applyFont="1" applyBorder="1"/>
    <xf numFmtId="0" fontId="4" fillId="0" borderId="3" xfId="6" applyFont="1" applyBorder="1"/>
    <xf numFmtId="3" fontId="4" fillId="0" borderId="3" xfId="6" applyNumberFormat="1" applyFont="1" applyBorder="1"/>
    <xf numFmtId="0" fontId="4" fillId="0" borderId="0" xfId="6" applyFont="1" applyAlignment="1" applyProtection="1">
      <alignment horizontal="centerContinuous"/>
      <protection locked="0"/>
    </xf>
    <xf numFmtId="0" fontId="4" fillId="0" borderId="0" xfId="6" applyFont="1" applyAlignment="1">
      <alignment horizontal="centerContinuous"/>
    </xf>
    <xf numFmtId="0" fontId="4" fillId="0" borderId="0" xfId="7" applyFont="1"/>
    <xf numFmtId="0" fontId="4" fillId="0" borderId="0" xfId="7" applyFont="1" applyAlignment="1">
      <alignment horizontal="right"/>
    </xf>
    <xf numFmtId="0" fontId="4" fillId="0" borderId="1" xfId="7" applyFont="1" applyBorder="1" applyAlignment="1">
      <alignment horizontal="center"/>
    </xf>
    <xf numFmtId="0" fontId="4" fillId="0" borderId="2" xfId="7" applyFont="1" applyBorder="1" applyAlignment="1">
      <alignment horizontal="center"/>
    </xf>
    <xf numFmtId="0" fontId="4" fillId="0" borderId="3" xfId="7" applyFont="1" applyBorder="1" applyAlignment="1">
      <alignment horizontal="center"/>
    </xf>
    <xf numFmtId="0" fontId="4" fillId="0" borderId="4" xfId="7" applyFont="1" applyBorder="1" applyAlignment="1">
      <alignment horizontal="center"/>
    </xf>
    <xf numFmtId="3" fontId="4" fillId="0" borderId="4" xfId="7" applyNumberFormat="1" applyFont="1" applyBorder="1"/>
    <xf numFmtId="0" fontId="4" fillId="0" borderId="1" xfId="7" applyFont="1" applyBorder="1"/>
    <xf numFmtId="3" fontId="4" fillId="0" borderId="1" xfId="7" applyNumberFormat="1" applyFont="1" applyBorder="1"/>
    <xf numFmtId="0" fontId="4" fillId="0" borderId="2" xfId="7" applyFont="1" applyBorder="1"/>
    <xf numFmtId="3" fontId="4" fillId="0" borderId="2" xfId="7" applyNumberFormat="1" applyFont="1" applyBorder="1"/>
    <xf numFmtId="3" fontId="4" fillId="0" borderId="3" xfId="7" applyNumberFormat="1" applyFont="1" applyBorder="1" applyProtection="1">
      <protection locked="0"/>
    </xf>
    <xf numFmtId="3" fontId="4" fillId="0" borderId="4" xfId="7" applyNumberFormat="1" applyFont="1" applyBorder="1" applyProtection="1">
      <protection locked="0"/>
    </xf>
    <xf numFmtId="3" fontId="4" fillId="0" borderId="1" xfId="7" applyNumberFormat="1" applyFont="1" applyBorder="1" applyProtection="1">
      <protection locked="0"/>
    </xf>
    <xf numFmtId="0" fontId="4" fillId="0" borderId="7" xfId="7" applyFont="1" applyBorder="1" applyAlignment="1">
      <alignment horizontal="center"/>
    </xf>
    <xf numFmtId="3" fontId="4" fillId="0" borderId="7" xfId="7" applyNumberFormat="1" applyFont="1" applyBorder="1"/>
    <xf numFmtId="0" fontId="5" fillId="0" borderId="3" xfId="7" applyFont="1" applyBorder="1"/>
    <xf numFmtId="3" fontId="4" fillId="0" borderId="3" xfId="7" applyNumberFormat="1" applyFont="1" applyBorder="1"/>
    <xf numFmtId="3" fontId="4" fillId="0" borderId="0" xfId="7" applyNumberFormat="1" applyFont="1"/>
    <xf numFmtId="0" fontId="5" fillId="0" borderId="2" xfId="7" applyFont="1" applyBorder="1"/>
    <xf numFmtId="0" fontId="4" fillId="0" borderId="3" xfId="7" applyFont="1" applyBorder="1"/>
    <xf numFmtId="3" fontId="4" fillId="0" borderId="6" xfId="7" applyNumberFormat="1" applyFont="1" applyBorder="1"/>
    <xf numFmtId="0" fontId="4" fillId="0" borderId="0" xfId="7" applyFont="1" applyAlignment="1">
      <alignment horizontal="center"/>
    </xf>
    <xf numFmtId="0" fontId="4" fillId="0" borderId="0" xfId="8" applyFont="1"/>
    <xf numFmtId="0" fontId="4" fillId="0" borderId="0" xfId="8" applyFont="1" applyAlignment="1">
      <alignment horizontal="right"/>
    </xf>
    <xf numFmtId="0" fontId="4" fillId="0" borderId="1" xfId="8" applyFont="1" applyBorder="1" applyAlignment="1">
      <alignment horizontal="center"/>
    </xf>
    <xf numFmtId="0" fontId="4" fillId="0" borderId="2" xfId="8" applyFont="1" applyBorder="1" applyAlignment="1">
      <alignment horizontal="center"/>
    </xf>
    <xf numFmtId="0" fontId="4" fillId="0" borderId="3" xfId="8" applyFont="1" applyBorder="1" applyAlignment="1">
      <alignment horizontal="center"/>
    </xf>
    <xf numFmtId="0" fontId="4" fillId="0" borderId="4" xfId="8" applyFont="1" applyBorder="1" applyAlignment="1">
      <alignment horizontal="center"/>
    </xf>
    <xf numFmtId="3" fontId="4" fillId="0" borderId="4" xfId="8" applyNumberFormat="1" applyFont="1" applyBorder="1" applyProtection="1">
      <protection locked="0"/>
    </xf>
    <xf numFmtId="3" fontId="4" fillId="0" borderId="4" xfId="8" applyNumberFormat="1" applyFont="1" applyBorder="1"/>
    <xf numFmtId="0" fontId="4" fillId="0" borderId="1" xfId="8" applyFont="1" applyBorder="1"/>
    <xf numFmtId="3" fontId="4" fillId="0" borderId="1" xfId="8" applyNumberFormat="1" applyFont="1" applyBorder="1"/>
    <xf numFmtId="0" fontId="4" fillId="0" borderId="2" xfId="8" applyFont="1" applyBorder="1"/>
    <xf numFmtId="3" fontId="4" fillId="0" borderId="2" xfId="8" applyNumberFormat="1" applyFont="1" applyBorder="1"/>
    <xf numFmtId="3" fontId="4" fillId="0" borderId="3" xfId="8" applyNumberFormat="1" applyFont="1" applyBorder="1" applyProtection="1">
      <protection locked="0"/>
    </xf>
    <xf numFmtId="0" fontId="5" fillId="0" borderId="3" xfId="8" applyFont="1" applyBorder="1"/>
    <xf numFmtId="3" fontId="4" fillId="0" borderId="0" xfId="8" applyNumberFormat="1" applyFont="1"/>
    <xf numFmtId="3" fontId="4" fillId="0" borderId="0" xfId="8" applyNumberFormat="1" applyFont="1" applyProtection="1">
      <protection locked="0"/>
    </xf>
    <xf numFmtId="0" fontId="5" fillId="0" borderId="1" xfId="8" applyFont="1" applyBorder="1"/>
    <xf numFmtId="0" fontId="4" fillId="0" borderId="3" xfId="8" applyFont="1" applyBorder="1"/>
    <xf numFmtId="3" fontId="4" fillId="0" borderId="3" xfId="8" applyNumberFormat="1" applyFont="1" applyBorder="1"/>
    <xf numFmtId="0" fontId="4" fillId="0" borderId="0" xfId="9" applyFont="1"/>
    <xf numFmtId="0" fontId="4" fillId="0" borderId="0" xfId="9" applyFont="1" applyAlignment="1">
      <alignment horizontal="right"/>
    </xf>
    <xf numFmtId="0" fontId="4" fillId="0" borderId="1" xfId="9" applyFont="1" applyBorder="1" applyAlignment="1">
      <alignment horizontal="center"/>
    </xf>
    <xf numFmtId="0" fontId="4" fillId="0" borderId="2" xfId="9" applyFont="1" applyBorder="1" applyAlignment="1">
      <alignment horizontal="center"/>
    </xf>
    <xf numFmtId="0" fontId="4" fillId="0" borderId="3" xfId="9" applyFont="1" applyBorder="1" applyAlignment="1">
      <alignment horizontal="center"/>
    </xf>
    <xf numFmtId="0" fontId="4" fillId="0" borderId="4" xfId="9" applyFont="1" applyBorder="1" applyAlignment="1">
      <alignment horizontal="center"/>
    </xf>
    <xf numFmtId="3" fontId="4" fillId="0" borderId="4" xfId="9" applyNumberFormat="1" applyFont="1" applyBorder="1"/>
    <xf numFmtId="0" fontId="4" fillId="0" borderId="1" xfId="9" applyFont="1" applyBorder="1"/>
    <xf numFmtId="3" fontId="4" fillId="0" borderId="1" xfId="9" applyNumberFormat="1" applyFont="1" applyBorder="1"/>
    <xf numFmtId="0" fontId="4" fillId="0" borderId="2" xfId="9" applyFont="1" applyBorder="1"/>
    <xf numFmtId="3" fontId="4" fillId="0" borderId="2" xfId="9" applyNumberFormat="1" applyFont="1" applyBorder="1"/>
    <xf numFmtId="3" fontId="4" fillId="0" borderId="3" xfId="9" applyNumberFormat="1" applyFont="1" applyBorder="1" applyProtection="1">
      <protection locked="0"/>
    </xf>
    <xf numFmtId="3" fontId="4" fillId="0" borderId="4" xfId="9" applyNumberFormat="1" applyFont="1" applyBorder="1" applyProtection="1">
      <protection locked="0"/>
    </xf>
    <xf numFmtId="3" fontId="4" fillId="0" borderId="1" xfId="9" applyNumberFormat="1" applyFont="1" applyBorder="1" applyProtection="1">
      <protection locked="0"/>
    </xf>
    <xf numFmtId="0" fontId="4" fillId="0" borderId="7" xfId="9" applyFont="1" applyBorder="1" applyAlignment="1">
      <alignment horizontal="center"/>
    </xf>
    <xf numFmtId="3" fontId="4" fillId="0" borderId="7" xfId="9" applyNumberFormat="1" applyFont="1" applyBorder="1"/>
    <xf numFmtId="0" fontId="5" fillId="0" borderId="3" xfId="9" applyFont="1" applyBorder="1"/>
    <xf numFmtId="3" fontId="4" fillId="0" borderId="3" xfId="9" applyNumberFormat="1" applyFont="1" applyBorder="1"/>
    <xf numFmtId="3" fontId="4" fillId="0" borderId="0" xfId="9" applyNumberFormat="1" applyFont="1"/>
    <xf numFmtId="0" fontId="5" fillId="0" borderId="2" xfId="9" applyFont="1" applyBorder="1"/>
    <xf numFmtId="0" fontId="4" fillId="0" borderId="3" xfId="9" applyFont="1" applyBorder="1"/>
    <xf numFmtId="3" fontId="4" fillId="0" borderId="6" xfId="9" applyNumberFormat="1" applyFont="1" applyBorder="1"/>
    <xf numFmtId="0" fontId="4" fillId="0" borderId="0" xfId="10" applyFont="1"/>
    <xf numFmtId="0" fontId="4" fillId="0" borderId="0" xfId="10" applyFont="1" applyAlignment="1">
      <alignment horizontal="right"/>
    </xf>
    <xf numFmtId="0" fontId="4" fillId="0" borderId="1" xfId="10" applyFont="1" applyBorder="1" applyAlignment="1">
      <alignment horizontal="center"/>
    </xf>
    <xf numFmtId="0" fontId="4" fillId="0" borderId="2" xfId="10" applyFont="1" applyBorder="1" applyAlignment="1">
      <alignment horizontal="center"/>
    </xf>
    <xf numFmtId="0" fontId="4" fillId="0" borderId="3" xfId="10" applyFont="1" applyBorder="1" applyAlignment="1">
      <alignment horizontal="center"/>
    </xf>
    <xf numFmtId="0" fontId="4" fillId="0" borderId="4" xfId="10" applyFont="1" applyBorder="1" applyAlignment="1">
      <alignment horizontal="center"/>
    </xf>
    <xf numFmtId="3" fontId="4" fillId="0" borderId="4" xfId="10" applyNumberFormat="1" applyFont="1" applyBorder="1" applyProtection="1">
      <protection locked="0"/>
    </xf>
    <xf numFmtId="3" fontId="4" fillId="0" borderId="4" xfId="10" applyNumberFormat="1" applyFont="1" applyBorder="1"/>
    <xf numFmtId="0" fontId="4" fillId="0" borderId="2" xfId="10" applyFont="1" applyBorder="1"/>
    <xf numFmtId="3" fontId="4" fillId="0" borderId="2" xfId="10" applyNumberFormat="1" applyFont="1" applyBorder="1"/>
    <xf numFmtId="3" fontId="4" fillId="0" borderId="3" xfId="10" applyNumberFormat="1" applyFont="1" applyBorder="1" applyProtection="1">
      <protection locked="0"/>
    </xf>
    <xf numFmtId="0" fontId="5" fillId="0" borderId="3" xfId="10" applyFont="1" applyBorder="1"/>
    <xf numFmtId="0" fontId="4" fillId="0" borderId="1" xfId="10" applyFont="1" applyBorder="1"/>
    <xf numFmtId="3" fontId="4" fillId="0" borderId="1" xfId="10" applyNumberFormat="1" applyFont="1" applyBorder="1"/>
    <xf numFmtId="3" fontId="4" fillId="0" borderId="3" xfId="10" applyNumberFormat="1" applyFont="1" applyBorder="1"/>
    <xf numFmtId="0" fontId="4" fillId="0" borderId="0" xfId="11" applyFont="1"/>
    <xf numFmtId="0" fontId="4" fillId="0" borderId="0" xfId="11" applyFont="1" applyAlignment="1">
      <alignment horizontal="right"/>
    </xf>
    <xf numFmtId="0" fontId="4" fillId="0" borderId="1" xfId="11" applyFont="1" applyBorder="1" applyAlignment="1">
      <alignment horizontal="center"/>
    </xf>
    <xf numFmtId="0" fontId="4" fillId="0" borderId="2" xfId="11" applyFont="1" applyBorder="1" applyAlignment="1">
      <alignment horizontal="center"/>
    </xf>
    <xf numFmtId="0" fontId="4" fillId="0" borderId="3" xfId="11" applyFont="1" applyBorder="1" applyAlignment="1">
      <alignment horizontal="center"/>
    </xf>
    <xf numFmtId="0" fontId="4" fillId="0" borderId="4" xfId="11" applyFont="1" applyBorder="1" applyAlignment="1">
      <alignment horizontal="center"/>
    </xf>
    <xf numFmtId="3" fontId="4" fillId="0" borderId="4" xfId="11" applyNumberFormat="1" applyFont="1" applyBorder="1"/>
    <xf numFmtId="0" fontId="4" fillId="0" borderId="1" xfId="11" applyFont="1" applyBorder="1"/>
    <xf numFmtId="3" fontId="4" fillId="0" borderId="1" xfId="11" applyNumberFormat="1" applyFont="1" applyBorder="1"/>
    <xf numFmtId="0" fontId="4" fillId="0" borderId="2" xfId="11" applyFont="1" applyBorder="1"/>
    <xf numFmtId="3" fontId="4" fillId="0" borderId="2" xfId="11" applyNumberFormat="1" applyFont="1" applyBorder="1"/>
    <xf numFmtId="3" fontId="4" fillId="0" borderId="3" xfId="11" applyNumberFormat="1" applyFont="1" applyBorder="1" applyProtection="1">
      <protection locked="0"/>
    </xf>
    <xf numFmtId="3" fontId="4" fillId="0" borderId="4" xfId="11" applyNumberFormat="1" applyFont="1" applyBorder="1" applyProtection="1">
      <protection locked="0"/>
    </xf>
    <xf numFmtId="3" fontId="4" fillId="0" borderId="1" xfId="11" applyNumberFormat="1" applyFont="1" applyBorder="1" applyProtection="1">
      <protection locked="0"/>
    </xf>
    <xf numFmtId="0" fontId="4" fillId="0" borderId="7" xfId="11" applyFont="1" applyBorder="1" applyAlignment="1">
      <alignment horizontal="center"/>
    </xf>
    <xf numFmtId="3" fontId="4" fillId="0" borderId="7" xfId="11" applyNumberFormat="1" applyFont="1" applyBorder="1"/>
    <xf numFmtId="3" fontId="4" fillId="0" borderId="3" xfId="11" applyNumberFormat="1" applyFont="1" applyBorder="1"/>
    <xf numFmtId="0" fontId="5" fillId="0" borderId="2" xfId="11" applyFont="1" applyBorder="1"/>
    <xf numFmtId="0" fontId="3" fillId="0" borderId="0" xfId="12" applyFont="1"/>
    <xf numFmtId="0" fontId="3" fillId="0" borderId="1" xfId="12" applyFont="1" applyBorder="1"/>
    <xf numFmtId="0" fontId="3" fillId="0" borderId="1" xfId="12" applyFont="1" applyBorder="1" applyAlignment="1">
      <alignment horizontal="center"/>
    </xf>
    <xf numFmtId="0" fontId="3" fillId="0" borderId="13" xfId="12" applyFont="1" applyBorder="1" applyAlignment="1">
      <alignment horizontal="centerContinuous"/>
    </xf>
    <xf numFmtId="0" fontId="3" fillId="0" borderId="17" xfId="12" applyFont="1" applyBorder="1" applyAlignment="1">
      <alignment horizontal="centerContinuous"/>
    </xf>
    <xf numFmtId="0" fontId="3" fillId="0" borderId="14" xfId="12" applyFont="1" applyBorder="1" applyAlignment="1">
      <alignment horizontal="centerContinuous"/>
    </xf>
    <xf numFmtId="0" fontId="3" fillId="0" borderId="0" xfId="12" applyFont="1" applyAlignment="1">
      <alignment horizontal="center"/>
    </xf>
    <xf numFmtId="0" fontId="3" fillId="0" borderId="2" xfId="12" applyFont="1" applyBorder="1" applyAlignment="1">
      <alignment horizontal="center"/>
    </xf>
    <xf numFmtId="0" fontId="3" fillId="0" borderId="3" xfId="12" applyFont="1" applyBorder="1" applyAlignment="1">
      <alignment horizontal="center"/>
    </xf>
    <xf numFmtId="0" fontId="3" fillId="0" borderId="2" xfId="12" applyFont="1" applyBorder="1"/>
    <xf numFmtId="3" fontId="3" fillId="0" borderId="1" xfId="12" applyNumberFormat="1" applyFont="1" applyBorder="1"/>
    <xf numFmtId="0" fontId="3" fillId="0" borderId="3" xfId="12" applyFont="1" applyBorder="1"/>
    <xf numFmtId="3" fontId="3" fillId="0" borderId="3" xfId="12" applyNumberFormat="1" applyFont="1" applyBorder="1" applyProtection="1">
      <protection locked="0"/>
    </xf>
    <xf numFmtId="3" fontId="3" fillId="0" borderId="3" xfId="12" applyNumberFormat="1" applyFont="1" applyBorder="1"/>
    <xf numFmtId="3" fontId="3" fillId="0" borderId="2" xfId="12" applyNumberFormat="1" applyFont="1" applyBorder="1"/>
    <xf numFmtId="0" fontId="3" fillId="0" borderId="4" xfId="12" applyFont="1" applyBorder="1" applyAlignment="1">
      <alignment horizontal="center"/>
    </xf>
    <xf numFmtId="3" fontId="3" fillId="0" borderId="4" xfId="12" applyNumberFormat="1" applyFont="1" applyBorder="1" applyProtection="1">
      <protection locked="0"/>
    </xf>
    <xf numFmtId="3" fontId="3" fillId="0" borderId="4" xfId="12" applyNumberFormat="1" applyFont="1" applyBorder="1"/>
    <xf numFmtId="0" fontId="3" fillId="0" borderId="2" xfId="12" applyFont="1" applyBorder="1" applyAlignment="1">
      <alignment horizontal="left"/>
    </xf>
    <xf numFmtId="0" fontId="3" fillId="0" borderId="12" xfId="12" applyFont="1" applyBorder="1"/>
    <xf numFmtId="0" fontId="3" fillId="0" borderId="2" xfId="12" quotePrefix="1" applyFont="1" applyBorder="1" applyProtection="1">
      <protection locked="0"/>
    </xf>
    <xf numFmtId="0" fontId="3" fillId="0" borderId="0" xfId="12" applyFont="1" applyAlignment="1" applyProtection="1">
      <alignment horizontal="centerContinuous"/>
      <protection locked="0"/>
    </xf>
    <xf numFmtId="0" fontId="3" fillId="0" borderId="0" xfId="12" applyFont="1" applyAlignment="1">
      <alignment horizontal="centerContinuous"/>
    </xf>
    <xf numFmtId="0" fontId="4" fillId="0" borderId="0" xfId="13" applyFont="1" applyAlignment="1">
      <alignment vertical="top"/>
    </xf>
    <xf numFmtId="0" fontId="4" fillId="0" borderId="0" xfId="13" applyFont="1" applyAlignment="1">
      <alignment horizontal="right" vertical="top"/>
    </xf>
    <xf numFmtId="0" fontId="4" fillId="0" borderId="1" xfId="13" applyFont="1" applyBorder="1" applyAlignment="1">
      <alignment horizontal="center" vertical="top"/>
    </xf>
    <xf numFmtId="0" fontId="4" fillId="0" borderId="2" xfId="13" applyFont="1" applyBorder="1" applyAlignment="1">
      <alignment horizontal="center" vertical="top"/>
    </xf>
    <xf numFmtId="0" fontId="4" fillId="0" borderId="3" xfId="13" applyFont="1" applyBorder="1" applyAlignment="1">
      <alignment horizontal="center" vertical="top"/>
    </xf>
    <xf numFmtId="0" fontId="5" fillId="0" borderId="4" xfId="13" applyFont="1" applyBorder="1" applyAlignment="1">
      <alignment vertical="top"/>
    </xf>
    <xf numFmtId="0" fontId="4" fillId="0" borderId="4" xfId="13" applyFont="1" applyBorder="1" applyAlignment="1">
      <alignment horizontal="center" vertical="top"/>
    </xf>
    <xf numFmtId="3" fontId="4" fillId="0" borderId="4" xfId="13" applyNumberFormat="1" applyFont="1" applyBorder="1" applyAlignment="1" applyProtection="1">
      <alignment vertical="top"/>
      <protection locked="0"/>
    </xf>
    <xf numFmtId="3" fontId="4" fillId="0" borderId="4" xfId="13" applyNumberFormat="1" applyFont="1" applyBorder="1" applyAlignment="1">
      <alignment vertical="top"/>
    </xf>
    <xf numFmtId="0" fontId="4" fillId="0" borderId="1" xfId="13" applyFont="1" applyBorder="1" applyAlignment="1">
      <alignment vertical="top"/>
    </xf>
    <xf numFmtId="3" fontId="4" fillId="0" borderId="1" xfId="13" applyNumberFormat="1" applyFont="1" applyBorder="1" applyAlignment="1">
      <alignment vertical="top"/>
    </xf>
    <xf numFmtId="0" fontId="4" fillId="0" borderId="2" xfId="13" applyFont="1" applyBorder="1" applyAlignment="1">
      <alignment vertical="top"/>
    </xf>
    <xf numFmtId="3" fontId="4" fillId="0" borderId="2" xfId="13" applyNumberFormat="1" applyFont="1" applyBorder="1" applyAlignment="1">
      <alignment vertical="top"/>
    </xf>
    <xf numFmtId="3" fontId="4" fillId="0" borderId="0" xfId="13" applyNumberFormat="1" applyFont="1" applyAlignment="1">
      <alignment vertical="top"/>
    </xf>
    <xf numFmtId="3" fontId="4" fillId="0" borderId="3" xfId="13" applyNumberFormat="1" applyFont="1" applyBorder="1" applyAlignment="1" applyProtection="1">
      <alignment vertical="top"/>
      <protection locked="0"/>
    </xf>
    <xf numFmtId="3" fontId="4" fillId="0" borderId="3" xfId="13" applyNumberFormat="1" applyFont="1" applyBorder="1" applyAlignment="1">
      <alignment vertical="top"/>
    </xf>
    <xf numFmtId="0" fontId="5" fillId="0" borderId="3" xfId="13" applyFont="1" applyBorder="1" applyAlignment="1">
      <alignment vertical="top"/>
    </xf>
    <xf numFmtId="3" fontId="4" fillId="0" borderId="0" xfId="13" applyNumberFormat="1" applyFont="1" applyAlignment="1" applyProtection="1">
      <alignment vertical="top"/>
      <protection locked="0"/>
    </xf>
    <xf numFmtId="3" fontId="4" fillId="3" borderId="4" xfId="13" applyNumberFormat="1" applyFont="1" applyFill="1" applyBorder="1" applyAlignment="1" applyProtection="1">
      <alignment vertical="top"/>
      <protection locked="0"/>
    </xf>
    <xf numFmtId="0" fontId="5" fillId="0" borderId="1" xfId="13" applyFont="1" applyBorder="1" applyAlignment="1">
      <alignment vertical="top"/>
    </xf>
    <xf numFmtId="0" fontId="5" fillId="0" borderId="2" xfId="13" applyFont="1" applyBorder="1" applyAlignment="1">
      <alignment horizontal="center" vertical="top"/>
    </xf>
    <xf numFmtId="37" fontId="4" fillId="0" borderId="3" xfId="13" applyNumberFormat="1" applyFont="1" applyBorder="1" applyAlignment="1">
      <alignment vertical="top"/>
    </xf>
    <xf numFmtId="0" fontId="5" fillId="0" borderId="2" xfId="13" applyFont="1" applyBorder="1" applyAlignment="1">
      <alignment vertical="top"/>
    </xf>
    <xf numFmtId="37" fontId="4" fillId="0" borderId="2" xfId="13" applyNumberFormat="1" applyFont="1" applyBorder="1" applyAlignment="1">
      <alignment vertical="top"/>
    </xf>
    <xf numFmtId="37" fontId="4" fillId="0" borderId="3" xfId="13" applyNumberFormat="1" applyFont="1" applyBorder="1" applyAlignment="1" applyProtection="1">
      <alignment vertical="top"/>
      <protection locked="0"/>
    </xf>
    <xf numFmtId="37" fontId="4" fillId="0" borderId="4" xfId="13" applyNumberFormat="1" applyFont="1" applyBorder="1" applyAlignment="1" applyProtection="1">
      <alignment vertical="top"/>
      <protection locked="0"/>
    </xf>
    <xf numFmtId="0" fontId="4" fillId="0" borderId="12" xfId="13" applyFont="1" applyBorder="1" applyAlignment="1">
      <alignment vertical="top"/>
    </xf>
    <xf numFmtId="37" fontId="4" fillId="0" borderId="1" xfId="13" applyNumberFormat="1" applyFont="1" applyBorder="1" applyAlignment="1">
      <alignment vertical="top"/>
    </xf>
    <xf numFmtId="0" fontId="5" fillId="0" borderId="11" xfId="13" applyFont="1" applyBorder="1" applyAlignment="1">
      <alignment vertical="top"/>
    </xf>
    <xf numFmtId="0" fontId="4" fillId="0" borderId="3" xfId="13" applyFont="1" applyBorder="1" applyAlignment="1">
      <alignment vertical="top"/>
    </xf>
    <xf numFmtId="0" fontId="4" fillId="0" borderId="4" xfId="13" applyFont="1" applyBorder="1" applyAlignment="1">
      <alignment vertical="top"/>
    </xf>
    <xf numFmtId="37" fontId="4" fillId="0" borderId="4" xfId="13" applyNumberFormat="1" applyFont="1" applyBorder="1" applyAlignment="1">
      <alignment vertical="top"/>
    </xf>
    <xf numFmtId="0" fontId="4" fillId="0" borderId="0" xfId="13" applyFont="1"/>
    <xf numFmtId="37" fontId="4" fillId="0" borderId="0" xfId="13" applyNumberFormat="1" applyFont="1" applyAlignment="1">
      <alignment vertical="top"/>
    </xf>
    <xf numFmtId="37" fontId="4" fillId="0" borderId="0" xfId="13" applyNumberFormat="1" applyFont="1" applyAlignment="1" applyProtection="1">
      <alignment vertical="top"/>
      <protection locked="0"/>
    </xf>
    <xf numFmtId="37" fontId="4" fillId="3" borderId="4" xfId="13" applyNumberFormat="1" applyFont="1" applyFill="1" applyBorder="1" applyAlignment="1" applyProtection="1">
      <alignment vertical="top"/>
      <protection locked="0"/>
    </xf>
    <xf numFmtId="0" fontId="5" fillId="0" borderId="0" xfId="13" applyFont="1" applyAlignment="1">
      <alignment vertical="top"/>
    </xf>
    <xf numFmtId="0" fontId="4" fillId="0" borderId="0" xfId="13" applyFont="1" applyAlignment="1">
      <alignment horizontal="center" vertical="top"/>
    </xf>
    <xf numFmtId="165" fontId="4" fillId="0" borderId="4" xfId="13" applyNumberFormat="1" applyFont="1" applyBorder="1" applyAlignment="1">
      <alignment vertical="top"/>
    </xf>
    <xf numFmtId="0" fontId="4" fillId="0" borderId="2" xfId="13" applyFont="1" applyBorder="1"/>
    <xf numFmtId="0" fontId="4" fillId="0" borderId="2" xfId="0" applyFont="1" applyBorder="1"/>
    <xf numFmtId="37" fontId="4" fillId="0" borderId="0" xfId="13" applyNumberFormat="1" applyFont="1"/>
    <xf numFmtId="37" fontId="4" fillId="0" borderId="15" xfId="0" applyNumberFormat="1" applyFont="1" applyBorder="1" applyAlignment="1">
      <alignment horizontal="center"/>
    </xf>
    <xf numFmtId="37" fontId="5" fillId="0" borderId="0" xfId="0" applyNumberFormat="1" applyFont="1" applyAlignment="1">
      <alignment horizontal="center"/>
    </xf>
    <xf numFmtId="37" fontId="5" fillId="0" borderId="15" xfId="0" applyNumberFormat="1" applyFont="1" applyBorder="1" applyAlignment="1">
      <alignment horizontal="center"/>
    </xf>
    <xf numFmtId="37" fontId="5" fillId="0" borderId="0" xfId="0" applyNumberFormat="1" applyFont="1"/>
    <xf numFmtId="37" fontId="4" fillId="0" borderId="15" xfId="0" applyNumberFormat="1" applyFont="1" applyBorder="1"/>
    <xf numFmtId="5" fontId="4" fillId="0" borderId="9" xfId="0" applyNumberFormat="1" applyFont="1" applyBorder="1" applyProtection="1">
      <protection locked="0"/>
    </xf>
    <xf numFmtId="0" fontId="4" fillId="0" borderId="0" xfId="15" applyFont="1"/>
    <xf numFmtId="0" fontId="5" fillId="0" borderId="0" xfId="15" applyFont="1" applyAlignment="1">
      <alignment horizontal="right"/>
    </xf>
    <xf numFmtId="167" fontId="4" fillId="0" borderId="0" xfId="15" applyNumberFormat="1" applyFont="1" applyAlignment="1">
      <alignment horizontal="left"/>
    </xf>
    <xf numFmtId="0" fontId="4" fillId="0" borderId="9" xfId="15" applyFont="1" applyBorder="1"/>
    <xf numFmtId="0" fontId="4" fillId="0" borderId="0" xfId="15" applyFont="1" applyAlignment="1">
      <alignment horizontal="centerContinuous"/>
    </xf>
    <xf numFmtId="0" fontId="5" fillId="0" borderId="9" xfId="15" applyFont="1" applyBorder="1" applyAlignment="1">
      <alignment horizontal="centerContinuous"/>
    </xf>
    <xf numFmtId="0" fontId="4" fillId="0" borderId="9" xfId="15" applyFont="1" applyBorder="1" applyAlignment="1">
      <alignment horizontal="centerContinuous"/>
    </xf>
    <xf numFmtId="0" fontId="5" fillId="0" borderId="0" xfId="15" applyFont="1" applyAlignment="1">
      <alignment horizontal="center"/>
    </xf>
    <xf numFmtId="5" fontId="4" fillId="0" borderId="9" xfId="15" applyNumberFormat="1" applyFont="1" applyBorder="1" applyProtection="1">
      <protection locked="0"/>
    </xf>
    <xf numFmtId="5" fontId="4" fillId="0" borderId="0" xfId="15" applyNumberFormat="1" applyFont="1"/>
    <xf numFmtId="165" fontId="4" fillId="0" borderId="4" xfId="15" applyNumberFormat="1" applyFont="1" applyBorder="1"/>
    <xf numFmtId="5" fontId="4" fillId="0" borderId="9" xfId="15" applyNumberFormat="1" applyFont="1" applyBorder="1"/>
    <xf numFmtId="0" fontId="5" fillId="0" borderId="0" xfId="15" applyFont="1" applyAlignment="1">
      <alignment horizontal="centerContinuous"/>
    </xf>
    <xf numFmtId="0" fontId="4" fillId="0" borderId="0" xfId="15" applyFont="1" applyAlignment="1">
      <alignment horizontal="right"/>
    </xf>
    <xf numFmtId="0" fontId="3" fillId="0" borderId="0" xfId="0" applyFont="1" applyAlignment="1">
      <alignment horizontal="right"/>
    </xf>
    <xf numFmtId="0" fontId="3" fillId="0" borderId="9" xfId="0" applyFont="1" applyBorder="1" applyAlignment="1">
      <alignment horizontal="left"/>
    </xf>
    <xf numFmtId="0" fontId="3" fillId="0" borderId="9" xfId="0" applyFont="1" applyBorder="1"/>
    <xf numFmtId="0" fontId="3" fillId="0" borderId="0" xfId="0" applyFont="1" applyAlignment="1">
      <alignment horizontal="left"/>
    </xf>
    <xf numFmtId="0" fontId="9" fillId="0" borderId="0" xfId="0" applyFont="1" applyAlignment="1">
      <alignment horizontal="center"/>
    </xf>
    <xf numFmtId="168" fontId="3" fillId="0" borderId="0" xfId="0" applyNumberFormat="1" applyFont="1" applyAlignment="1">
      <alignment horizontal="center"/>
    </xf>
    <xf numFmtId="0" fontId="9" fillId="0" borderId="0" xfId="0" applyFont="1" applyAlignment="1">
      <alignment horizontal="left"/>
    </xf>
    <xf numFmtId="0" fontId="9" fillId="0" borderId="0" xfId="0" applyFont="1"/>
    <xf numFmtId="169" fontId="3" fillId="0" borderId="0" xfId="0" applyNumberFormat="1" applyFont="1" applyAlignment="1">
      <alignment horizontal="left"/>
    </xf>
    <xf numFmtId="5" fontId="3" fillId="0" borderId="9" xfId="0" applyNumberFormat="1" applyFont="1" applyBorder="1" applyProtection="1">
      <protection locked="0"/>
    </xf>
    <xf numFmtId="5" fontId="3" fillId="0" borderId="9" xfId="0" applyNumberFormat="1" applyFont="1" applyBorder="1"/>
    <xf numFmtId="10" fontId="3" fillId="0" borderId="0" xfId="0" applyNumberFormat="1" applyFont="1"/>
    <xf numFmtId="6" fontId="3" fillId="0" borderId="9" xfId="1" applyNumberFormat="1" applyFont="1" applyBorder="1" applyProtection="1"/>
    <xf numFmtId="37" fontId="4" fillId="2" borderId="4" xfId="0" applyNumberFormat="1" applyFont="1" applyFill="1" applyBorder="1" applyAlignment="1">
      <alignment horizontal="center"/>
    </xf>
    <xf numFmtId="37" fontId="4" fillId="2" borderId="4" xfId="0" applyNumberFormat="1" applyFont="1" applyFill="1" applyBorder="1" applyAlignment="1">
      <alignment horizontal="right"/>
    </xf>
    <xf numFmtId="37" fontId="5" fillId="0" borderId="1" xfId="0" applyNumberFormat="1" applyFont="1" applyBorder="1"/>
    <xf numFmtId="0" fontId="4" fillId="0" borderId="9" xfId="4" applyFont="1" applyBorder="1"/>
    <xf numFmtId="0" fontId="5" fillId="0" borderId="3" xfId="4" applyFont="1" applyBorder="1" applyAlignment="1">
      <alignment horizontal="left"/>
    </xf>
    <xf numFmtId="0" fontId="4" fillId="0" borderId="9" xfId="5" applyFont="1" applyBorder="1"/>
    <xf numFmtId="0" fontId="4" fillId="0" borderId="9" xfId="6" applyFont="1" applyBorder="1"/>
    <xf numFmtId="0" fontId="5" fillId="0" borderId="3" xfId="6" applyFont="1" applyBorder="1" applyAlignment="1">
      <alignment horizontal="left"/>
    </xf>
    <xf numFmtId="0" fontId="4" fillId="0" borderId="9" xfId="7" applyFont="1" applyBorder="1"/>
    <xf numFmtId="0" fontId="4" fillId="2" borderId="4" xfId="0" applyFont="1" applyFill="1" applyBorder="1" applyAlignment="1">
      <alignment horizontal="center"/>
    </xf>
    <xf numFmtId="0" fontId="4" fillId="0" borderId="9" xfId="8" applyFont="1" applyBorder="1"/>
    <xf numFmtId="0" fontId="5" fillId="0" borderId="3" xfId="8" applyFont="1" applyBorder="1" applyAlignment="1">
      <alignment horizontal="left"/>
    </xf>
    <xf numFmtId="0" fontId="4" fillId="0" borderId="9" xfId="9" applyFont="1" applyBorder="1"/>
    <xf numFmtId="0" fontId="5" fillId="0" borderId="3" xfId="10" applyFont="1" applyBorder="1" applyAlignment="1">
      <alignment horizontal="left"/>
    </xf>
    <xf numFmtId="0" fontId="4" fillId="0" borderId="9" xfId="11" applyFont="1" applyBorder="1"/>
    <xf numFmtId="0" fontId="7" fillId="0" borderId="9" xfId="12" applyFont="1" applyBorder="1" applyAlignment="1">
      <alignment horizontal="left"/>
    </xf>
    <xf numFmtId="0" fontId="4" fillId="0" borderId="9" xfId="13" applyFont="1" applyBorder="1" applyAlignment="1">
      <alignment vertical="top"/>
    </xf>
    <xf numFmtId="0" fontId="5" fillId="0" borderId="3" xfId="13" applyFont="1" applyBorder="1" applyAlignment="1">
      <alignment horizontal="left" vertical="top"/>
    </xf>
    <xf numFmtId="0" fontId="4" fillId="0" borderId="9" xfId="0" applyFont="1" applyBorder="1"/>
    <xf numFmtId="37" fontId="4" fillId="0" borderId="2" xfId="0" quotePrefix="1" applyNumberFormat="1" applyFont="1" applyBorder="1" applyAlignment="1">
      <alignment horizontal="center"/>
    </xf>
    <xf numFmtId="0" fontId="4" fillId="0" borderId="9" xfId="10" applyFont="1" applyBorder="1"/>
    <xf numFmtId="0" fontId="4" fillId="0" borderId="9" xfId="10" applyFont="1" applyBorder="1" applyAlignment="1">
      <alignment horizontal="right"/>
    </xf>
    <xf numFmtId="37" fontId="3" fillId="0" borderId="0" xfId="0" applyNumberFormat="1" applyFont="1" applyAlignment="1">
      <alignment horizontal="left"/>
    </xf>
    <xf numFmtId="37" fontId="3" fillId="0" borderId="12" xfId="0" applyNumberFormat="1" applyFont="1" applyBorder="1" applyAlignment="1">
      <alignment horizontal="center"/>
    </xf>
    <xf numFmtId="37" fontId="3" fillId="0" borderId="2" xfId="0" applyNumberFormat="1" applyFont="1" applyBorder="1" applyAlignment="1">
      <alignment horizontal="center"/>
    </xf>
    <xf numFmtId="37" fontId="3" fillId="0" borderId="2" xfId="0" quotePrefix="1" applyNumberFormat="1" applyFont="1" applyBorder="1" applyAlignment="1">
      <alignment horizontal="center"/>
    </xf>
    <xf numFmtId="0" fontId="3" fillId="0" borderId="9" xfId="12" applyFont="1" applyBorder="1"/>
    <xf numFmtId="37" fontId="4" fillId="0" borderId="11" xfId="0" applyNumberFormat="1" applyFont="1" applyBorder="1" applyAlignment="1">
      <alignment horizontal="center"/>
    </xf>
    <xf numFmtId="0" fontId="5" fillId="0" borderId="0" xfId="10" applyFont="1"/>
    <xf numFmtId="0" fontId="4" fillId="0" borderId="0" xfId="10" applyFont="1" applyAlignment="1">
      <alignment horizontal="center"/>
    </xf>
    <xf numFmtId="3" fontId="4" fillId="0" borderId="0" xfId="10" applyNumberFormat="1" applyFont="1"/>
    <xf numFmtId="37" fontId="3" fillId="0" borderId="1" xfId="14" applyNumberFormat="1" applyFont="1" applyBorder="1" applyProtection="1">
      <protection locked="0"/>
    </xf>
    <xf numFmtId="37" fontId="3" fillId="0" borderId="2" xfId="14" applyNumberFormat="1" applyFont="1" applyBorder="1" applyProtection="1">
      <protection locked="0"/>
    </xf>
    <xf numFmtId="3" fontId="4" fillId="2" borderId="4" xfId="13" applyNumberFormat="1" applyFont="1" applyFill="1" applyBorder="1" applyAlignment="1" applyProtection="1">
      <alignment horizontal="center" vertical="top"/>
      <protection locked="0"/>
    </xf>
    <xf numFmtId="37" fontId="3" fillId="0" borderId="3" xfId="14" applyNumberFormat="1" applyFont="1" applyBorder="1" applyProtection="1">
      <protection locked="0"/>
    </xf>
    <xf numFmtId="37" fontId="3" fillId="0" borderId="4" xfId="14" applyNumberFormat="1" applyFont="1" applyBorder="1" applyProtection="1">
      <protection locked="0"/>
    </xf>
    <xf numFmtId="0" fontId="3" fillId="0" borderId="0" xfId="14" applyFont="1" applyProtection="1">
      <protection locked="0"/>
    </xf>
    <xf numFmtId="0" fontId="3" fillId="0" borderId="9" xfId="14" applyFont="1" applyBorder="1" applyAlignment="1" applyProtection="1">
      <alignment horizontal="left"/>
      <protection locked="0"/>
    </xf>
    <xf numFmtId="0" fontId="3" fillId="0" borderId="0" xfId="14" applyFont="1" applyAlignment="1" applyProtection="1">
      <alignment horizontal="centerContinuous"/>
      <protection locked="0"/>
    </xf>
    <xf numFmtId="37" fontId="11" fillId="0" borderId="4" xfId="0" applyNumberFormat="1" applyFont="1" applyBorder="1" applyProtection="1">
      <protection locked="0"/>
    </xf>
    <xf numFmtId="37" fontId="11" fillId="0" borderId="0" xfId="0" applyNumberFormat="1" applyFont="1"/>
    <xf numFmtId="37" fontId="12" fillId="0" borderId="0" xfId="0" applyNumberFormat="1" applyFont="1"/>
    <xf numFmtId="171" fontId="4" fillId="0" borderId="0" xfId="0" applyNumberFormat="1" applyFont="1"/>
    <xf numFmtId="165" fontId="4" fillId="0" borderId="9" xfId="17" applyNumberFormat="1" applyFont="1" applyBorder="1" applyProtection="1">
      <protection locked="0"/>
    </xf>
    <xf numFmtId="165" fontId="4" fillId="0" borderId="9" xfId="16" applyNumberFormat="1" applyFont="1" applyBorder="1" applyAlignment="1" applyProtection="1">
      <alignment horizontal="right"/>
      <protection locked="0"/>
    </xf>
    <xf numFmtId="0" fontId="4" fillId="0" borderId="0" xfId="16" applyFont="1" applyAlignment="1">
      <alignment horizontal="left"/>
    </xf>
    <xf numFmtId="3" fontId="3" fillId="0" borderId="4" xfId="3" applyNumberFormat="1" applyFont="1" applyBorder="1" applyAlignment="1" applyProtection="1">
      <alignment horizontal="center"/>
      <protection locked="0"/>
    </xf>
    <xf numFmtId="37" fontId="5" fillId="0" borderId="4" xfId="0" applyNumberFormat="1" applyFont="1" applyBorder="1" applyProtection="1">
      <protection locked="0"/>
    </xf>
    <xf numFmtId="0" fontId="5" fillId="0" borderId="0" xfId="0" applyFont="1"/>
    <xf numFmtId="37" fontId="4" fillId="0" borderId="4" xfId="0" applyNumberFormat="1" applyFont="1" applyBorder="1" applyAlignment="1">
      <alignment horizontal="center"/>
    </xf>
    <xf numFmtId="3" fontId="4" fillId="0" borderId="12" xfId="13" applyNumberFormat="1" applyFont="1" applyBorder="1" applyAlignment="1">
      <alignment vertical="top"/>
    </xf>
    <xf numFmtId="37" fontId="4" fillId="0" borderId="17" xfId="0" applyNumberFormat="1" applyFont="1" applyBorder="1"/>
    <xf numFmtId="37" fontId="4" fillId="0" borderId="14" xfId="0" applyNumberFormat="1" applyFont="1" applyBorder="1" applyAlignment="1">
      <alignment horizontal="right"/>
    </xf>
    <xf numFmtId="0" fontId="4" fillId="0" borderId="0" xfId="0" applyFont="1" applyAlignment="1">
      <alignment horizontal="right"/>
    </xf>
    <xf numFmtId="37" fontId="5" fillId="0" borderId="2" xfId="0" applyNumberFormat="1" applyFont="1" applyBorder="1"/>
    <xf numFmtId="164" fontId="3" fillId="0" borderId="4" xfId="3" applyNumberFormat="1" applyFont="1" applyBorder="1" applyAlignment="1" applyProtection="1">
      <alignment horizontal="center"/>
      <protection locked="0"/>
    </xf>
    <xf numFmtId="0" fontId="3" fillId="0" borderId="4" xfId="3" applyFont="1" applyBorder="1" applyAlignment="1" applyProtection="1">
      <alignment horizontal="center"/>
      <protection locked="0"/>
    </xf>
    <xf numFmtId="5" fontId="4" fillId="0" borderId="0" xfId="0" applyNumberFormat="1" applyFont="1" applyProtection="1">
      <protection locked="0"/>
    </xf>
    <xf numFmtId="5" fontId="4" fillId="0" borderId="18" xfId="0" applyNumberFormat="1" applyFont="1" applyBorder="1" applyProtection="1">
      <protection locked="0"/>
    </xf>
    <xf numFmtId="37" fontId="4" fillId="0" borderId="18" xfId="0" applyNumberFormat="1" applyFont="1" applyBorder="1"/>
    <xf numFmtId="0" fontId="5" fillId="0" borderId="0" xfId="15" applyFont="1"/>
    <xf numFmtId="165" fontId="3" fillId="0" borderId="9" xfId="0" applyNumberFormat="1" applyFont="1" applyBorder="1"/>
    <xf numFmtId="165" fontId="3" fillId="0" borderId="0" xfId="0" applyNumberFormat="1" applyFont="1"/>
    <xf numFmtId="172" fontId="3" fillId="0" borderId="9" xfId="0" applyNumberFormat="1" applyFont="1" applyBorder="1"/>
    <xf numFmtId="37" fontId="13" fillId="0" borderId="0" xfId="0" applyNumberFormat="1" applyFont="1"/>
    <xf numFmtId="0" fontId="7" fillId="0" borderId="3" xfId="12" applyFont="1" applyBorder="1"/>
    <xf numFmtId="0" fontId="7" fillId="0" borderId="2" xfId="12" applyFont="1" applyBorder="1"/>
    <xf numFmtId="0" fontId="3" fillId="0" borderId="4" xfId="14" applyFont="1" applyBorder="1" applyAlignment="1">
      <alignment horizontal="center"/>
    </xf>
    <xf numFmtId="0" fontId="3" fillId="0" borderId="1" xfId="14" applyFont="1" applyBorder="1" applyAlignment="1">
      <alignment horizontal="center"/>
    </xf>
    <xf numFmtId="0" fontId="3" fillId="0" borderId="3" xfId="14" applyFont="1" applyBorder="1" applyAlignment="1">
      <alignment horizontal="center"/>
    </xf>
    <xf numFmtId="0" fontId="12" fillId="0" borderId="0" xfId="15" applyFont="1"/>
    <xf numFmtId="37" fontId="14" fillId="4" borderId="2" xfId="0" applyNumberFormat="1" applyFont="1" applyFill="1" applyBorder="1"/>
    <xf numFmtId="3" fontId="11" fillId="0" borderId="12" xfId="13" applyNumberFormat="1" applyFont="1" applyBorder="1" applyAlignment="1" applyProtection="1">
      <alignment vertical="top"/>
      <protection locked="0"/>
    </xf>
    <xf numFmtId="0" fontId="11" fillId="0" borderId="0" xfId="0" applyFont="1"/>
    <xf numFmtId="5" fontId="4" fillId="0" borderId="0" xfId="15" applyNumberFormat="1" applyFont="1" applyProtection="1">
      <protection locked="0"/>
    </xf>
    <xf numFmtId="0" fontId="4" fillId="0" borderId="0" xfId="18" applyFont="1" applyAlignment="1" applyProtection="1">
      <alignment vertical="center"/>
      <protection locked="0"/>
    </xf>
    <xf numFmtId="3" fontId="4" fillId="5" borderId="4" xfId="18" applyNumberFormat="1" applyFont="1" applyFill="1" applyBorder="1" applyAlignment="1" applyProtection="1">
      <alignment vertical="center"/>
      <protection locked="0"/>
    </xf>
    <xf numFmtId="0" fontId="15" fillId="0" borderId="0" xfId="18" applyAlignment="1">
      <alignment vertical="center"/>
    </xf>
    <xf numFmtId="37" fontId="4" fillId="7" borderId="4" xfId="18" applyNumberFormat="1" applyFont="1" applyFill="1" applyBorder="1" applyAlignment="1" applyProtection="1">
      <alignment vertical="center"/>
      <protection locked="0"/>
    </xf>
    <xf numFmtId="0" fontId="4" fillId="0" borderId="0" xfId="18" applyFont="1" applyAlignment="1">
      <alignment vertical="center"/>
    </xf>
    <xf numFmtId="0" fontId="4" fillId="0" borderId="0" xfId="19" applyFont="1" applyAlignment="1">
      <alignment vertical="center"/>
    </xf>
    <xf numFmtId="5" fontId="0" fillId="0" borderId="9" xfId="0" applyNumberFormat="1" applyBorder="1"/>
    <xf numFmtId="0" fontId="4" fillId="10" borderId="0" xfId="18" applyFont="1" applyFill="1" applyAlignment="1">
      <alignment vertical="center"/>
    </xf>
    <xf numFmtId="0" fontId="4" fillId="10" borderId="9" xfId="18" applyFont="1" applyFill="1" applyBorder="1" applyAlignment="1">
      <alignment vertical="center"/>
    </xf>
    <xf numFmtId="37" fontId="4" fillId="10" borderId="0" xfId="18" applyNumberFormat="1" applyFont="1" applyFill="1" applyAlignment="1">
      <alignment horizontal="left" vertical="center"/>
    </xf>
    <xf numFmtId="3" fontId="4" fillId="7" borderId="4" xfId="18" applyNumberFormat="1" applyFont="1" applyFill="1" applyBorder="1" applyAlignment="1" applyProtection="1">
      <alignment vertical="center"/>
      <protection locked="0"/>
    </xf>
    <xf numFmtId="0" fontId="15" fillId="10" borderId="0" xfId="18" applyFill="1" applyAlignment="1">
      <alignment vertical="center"/>
    </xf>
    <xf numFmtId="37" fontId="4" fillId="10" borderId="9" xfId="18" applyNumberFormat="1" applyFont="1" applyFill="1" applyBorder="1" applyAlignment="1">
      <alignment horizontal="left" vertical="center"/>
    </xf>
    <xf numFmtId="37" fontId="4" fillId="10" borderId="17" xfId="18" applyNumberFormat="1" applyFont="1" applyFill="1" applyBorder="1" applyAlignment="1">
      <alignment horizontal="left" vertical="center"/>
    </xf>
    <xf numFmtId="0" fontId="4" fillId="10" borderId="17" xfId="18" applyFont="1" applyFill="1" applyBorder="1" applyAlignment="1">
      <alignment vertical="center"/>
    </xf>
    <xf numFmtId="37" fontId="4" fillId="10" borderId="0" xfId="18" applyNumberFormat="1" applyFont="1" applyFill="1" applyAlignment="1" applyProtection="1">
      <alignment vertical="center"/>
      <protection locked="0"/>
    </xf>
    <xf numFmtId="37" fontId="5" fillId="10" borderId="0" xfId="18" applyNumberFormat="1" applyFont="1" applyFill="1" applyAlignment="1">
      <alignment horizontal="left" vertical="center"/>
    </xf>
    <xf numFmtId="173" fontId="4" fillId="7" borderId="4" xfId="18" applyNumberFormat="1" applyFont="1" applyFill="1" applyBorder="1" applyAlignment="1" applyProtection="1">
      <alignment vertical="center"/>
      <protection locked="0"/>
    </xf>
    <xf numFmtId="3" fontId="4" fillId="10" borderId="0" xfId="18" applyNumberFormat="1" applyFont="1" applyFill="1" applyAlignment="1" applyProtection="1">
      <alignment vertical="center"/>
      <protection locked="0"/>
    </xf>
    <xf numFmtId="0" fontId="6" fillId="10" borderId="0" xfId="18" applyFont="1" applyFill="1" applyAlignment="1">
      <alignment horizontal="center" vertical="center"/>
    </xf>
    <xf numFmtId="171" fontId="4" fillId="7" borderId="4" xfId="18" applyNumberFormat="1" applyFont="1" applyFill="1" applyBorder="1" applyAlignment="1" applyProtection="1">
      <alignment vertical="center"/>
      <protection locked="0"/>
    </xf>
    <xf numFmtId="0" fontId="15" fillId="10" borderId="6" xfId="18" applyFill="1" applyBorder="1" applyAlignment="1">
      <alignment vertical="center"/>
    </xf>
    <xf numFmtId="171" fontId="4" fillId="11" borderId="4" xfId="18" applyNumberFormat="1" applyFont="1" applyFill="1" applyBorder="1" applyAlignment="1">
      <alignment vertical="center"/>
    </xf>
    <xf numFmtId="0" fontId="15" fillId="10" borderId="9" xfId="18" applyFill="1" applyBorder="1" applyAlignment="1">
      <alignment vertical="center"/>
    </xf>
    <xf numFmtId="3" fontId="4" fillId="10" borderId="6" xfId="18" applyNumberFormat="1" applyFont="1" applyFill="1" applyBorder="1" applyAlignment="1">
      <alignment vertical="center"/>
    </xf>
    <xf numFmtId="3" fontId="4" fillId="10" borderId="14" xfId="18" applyNumberFormat="1" applyFont="1" applyFill="1" applyBorder="1" applyAlignment="1">
      <alignment vertical="center"/>
    </xf>
    <xf numFmtId="0" fontId="4" fillId="10" borderId="0" xfId="18" applyFont="1" applyFill="1" applyAlignment="1">
      <alignment horizontal="centerContinuous" vertical="center"/>
    </xf>
    <xf numFmtId="165" fontId="4" fillId="5" borderId="4" xfId="18" applyNumberFormat="1" applyFont="1" applyFill="1" applyBorder="1" applyAlignment="1" applyProtection="1">
      <alignment vertical="center"/>
      <protection locked="0"/>
    </xf>
    <xf numFmtId="37" fontId="4" fillId="12" borderId="0" xfId="18" applyNumberFormat="1" applyFont="1" applyFill="1" applyAlignment="1">
      <alignment horizontal="left" vertical="center"/>
    </xf>
    <xf numFmtId="0" fontId="4" fillId="12" borderId="0" xfId="18" applyFont="1" applyFill="1" applyAlignment="1">
      <alignment vertical="center"/>
    </xf>
    <xf numFmtId="172" fontId="4" fillId="12" borderId="0" xfId="18" applyNumberFormat="1" applyFont="1" applyFill="1" applyAlignment="1" applyProtection="1">
      <alignment vertical="center"/>
      <protection locked="0"/>
    </xf>
    <xf numFmtId="0" fontId="4" fillId="8" borderId="1" xfId="18" applyFont="1" applyFill="1" applyBorder="1" applyAlignment="1">
      <alignment horizontal="center" vertical="center"/>
    </xf>
    <xf numFmtId="0" fontId="4" fillId="8" borderId="3" xfId="18" applyFont="1" applyFill="1" applyBorder="1" applyAlignment="1">
      <alignment horizontal="center" vertical="center"/>
    </xf>
    <xf numFmtId="0" fontId="21" fillId="10" borderId="0" xfId="18" applyFont="1" applyFill="1" applyAlignment="1">
      <alignment vertical="center"/>
    </xf>
    <xf numFmtId="37" fontId="4" fillId="10" borderId="4" xfId="18" applyNumberFormat="1" applyFont="1" applyFill="1" applyBorder="1" applyAlignment="1">
      <alignment vertical="center"/>
    </xf>
    <xf numFmtId="0" fontId="24" fillId="0" borderId="0" xfId="22" applyFont="1" applyAlignment="1" applyProtection="1"/>
    <xf numFmtId="0" fontId="25" fillId="8" borderId="0" xfId="18" applyFont="1" applyFill="1"/>
    <xf numFmtId="0" fontId="25" fillId="0" borderId="0" xfId="18" applyFont="1"/>
    <xf numFmtId="0" fontId="25" fillId="10" borderId="0" xfId="18" applyFont="1" applyFill="1"/>
    <xf numFmtId="0" fontId="26" fillId="8" borderId="0" xfId="18" applyFont="1" applyFill="1" applyAlignment="1">
      <alignment horizontal="center" wrapText="1"/>
    </xf>
    <xf numFmtId="0" fontId="26" fillId="10" borderId="0" xfId="18" applyFont="1" applyFill="1"/>
    <xf numFmtId="0" fontId="26" fillId="10" borderId="19" xfId="18" applyFont="1" applyFill="1" applyBorder="1"/>
    <xf numFmtId="0" fontId="25" fillId="10" borderId="18" xfId="18" applyFont="1" applyFill="1" applyBorder="1"/>
    <xf numFmtId="0" fontId="25" fillId="10" borderId="20" xfId="18" applyFont="1" applyFill="1" applyBorder="1"/>
    <xf numFmtId="174" fontId="25" fillId="10" borderId="21" xfId="18" applyNumberFormat="1" applyFont="1" applyFill="1" applyBorder="1"/>
    <xf numFmtId="175" fontId="25" fillId="10" borderId="9" xfId="18" applyNumberFormat="1" applyFont="1" applyFill="1" applyBorder="1" applyAlignment="1">
      <alignment horizontal="center"/>
    </xf>
    <xf numFmtId="0" fontId="25" fillId="10" borderId="22" xfId="18" applyFont="1" applyFill="1" applyBorder="1"/>
    <xf numFmtId="0" fontId="25" fillId="10" borderId="23" xfId="18" applyFont="1" applyFill="1" applyBorder="1"/>
    <xf numFmtId="175" fontId="25" fillId="10" borderId="0" xfId="18" applyNumberFormat="1" applyFont="1" applyFill="1"/>
    <xf numFmtId="0" fontId="25" fillId="10" borderId="19" xfId="18" applyFont="1" applyFill="1" applyBorder="1"/>
    <xf numFmtId="0" fontId="25" fillId="10" borderId="25" xfId="18" applyFont="1" applyFill="1" applyBorder="1"/>
    <xf numFmtId="176" fontId="25" fillId="10" borderId="0" xfId="18" applyNumberFormat="1" applyFont="1" applyFill="1" applyAlignment="1">
      <alignment horizontal="center"/>
    </xf>
    <xf numFmtId="174" fontId="25" fillId="0" borderId="0" xfId="18" applyNumberFormat="1" applyFont="1"/>
    <xf numFmtId="0" fontId="27" fillId="0" borderId="0" xfId="18" applyFont="1"/>
    <xf numFmtId="0" fontId="26" fillId="0" borderId="0" xfId="18" applyFont="1" applyAlignment="1">
      <alignment horizontal="centerContinuous"/>
    </xf>
    <xf numFmtId="0" fontId="25" fillId="0" borderId="0" xfId="18" applyFont="1" applyAlignment="1">
      <alignment horizontal="centerContinuous"/>
    </xf>
    <xf numFmtId="0" fontId="25" fillId="10" borderId="26" xfId="18" applyFont="1" applyFill="1" applyBorder="1"/>
    <xf numFmtId="0" fontId="25" fillId="10" borderId="8" xfId="18" applyFont="1" applyFill="1" applyBorder="1"/>
    <xf numFmtId="0" fontId="25" fillId="10" borderId="27" xfId="18" applyFont="1" applyFill="1" applyBorder="1"/>
    <xf numFmtId="5" fontId="25" fillId="10" borderId="15" xfId="18" applyNumberFormat="1" applyFont="1" applyFill="1" applyBorder="1" applyAlignment="1">
      <alignment horizontal="center"/>
    </xf>
    <xf numFmtId="0" fontId="25" fillId="10" borderId="15" xfId="18" applyFont="1" applyFill="1" applyBorder="1" applyAlignment="1">
      <alignment horizontal="center"/>
    </xf>
    <xf numFmtId="176" fontId="25" fillId="10" borderId="15" xfId="18" applyNumberFormat="1" applyFont="1" applyFill="1" applyBorder="1" applyAlignment="1">
      <alignment horizontal="center"/>
    </xf>
    <xf numFmtId="175" fontId="25" fillId="10" borderId="15" xfId="18" applyNumberFormat="1" applyFont="1" applyFill="1" applyBorder="1" applyAlignment="1">
      <alignment horizontal="center"/>
    </xf>
    <xf numFmtId="0" fontId="25" fillId="10" borderId="0" xfId="18" applyFont="1" applyFill="1" applyAlignment="1">
      <alignment horizontal="center" wrapText="1"/>
    </xf>
    <xf numFmtId="171" fontId="25" fillId="10" borderId="0" xfId="18" applyNumberFormat="1" applyFont="1" applyFill="1" applyAlignment="1">
      <alignment horizontal="center"/>
    </xf>
    <xf numFmtId="5" fontId="25" fillId="10" borderId="0" xfId="18" applyNumberFormat="1" applyFont="1" applyFill="1" applyAlignment="1">
      <alignment horizontal="center"/>
    </xf>
    <xf numFmtId="176" fontId="25" fillId="7" borderId="9" xfId="18" applyNumberFormat="1" applyFont="1" applyFill="1" applyBorder="1" applyAlignment="1" applyProtection="1">
      <alignment horizontal="center"/>
      <protection locked="0"/>
    </xf>
    <xf numFmtId="174" fontId="25" fillId="10" borderId="15" xfId="18" applyNumberFormat="1" applyFont="1" applyFill="1" applyBorder="1" applyAlignment="1">
      <alignment horizontal="center"/>
    </xf>
    <xf numFmtId="176" fontId="25" fillId="10" borderId="15" xfId="18" applyNumberFormat="1" applyFont="1" applyFill="1" applyBorder="1" applyAlignment="1" applyProtection="1">
      <alignment horizontal="center"/>
      <protection locked="0"/>
    </xf>
    <xf numFmtId="175" fontId="25" fillId="10" borderId="15" xfId="18" applyNumberFormat="1" applyFont="1" applyFill="1" applyBorder="1"/>
    <xf numFmtId="0" fontId="26" fillId="10" borderId="25" xfId="18" applyFont="1" applyFill="1" applyBorder="1" applyAlignment="1">
      <alignment horizontal="centerContinuous" vertical="center"/>
    </xf>
    <xf numFmtId="174" fontId="26" fillId="10" borderId="0" xfId="18" applyNumberFormat="1" applyFont="1" applyFill="1" applyAlignment="1">
      <alignment horizontal="centerContinuous" vertical="center"/>
    </xf>
    <xf numFmtId="0" fontId="26" fillId="10" borderId="0" xfId="18" applyFont="1" applyFill="1" applyAlignment="1">
      <alignment horizontal="centerContinuous" vertical="center"/>
    </xf>
    <xf numFmtId="176" fontId="26" fillId="10" borderId="0" xfId="18" applyNumberFormat="1" applyFont="1" applyFill="1" applyAlignment="1" applyProtection="1">
      <alignment horizontal="centerContinuous" vertical="center"/>
      <protection locked="0"/>
    </xf>
    <xf numFmtId="175" fontId="26" fillId="10" borderId="0" xfId="18" applyNumberFormat="1" applyFont="1" applyFill="1" applyAlignment="1">
      <alignment horizontal="centerContinuous" vertical="center"/>
    </xf>
    <xf numFmtId="0" fontId="26" fillId="10" borderId="22" xfId="18" applyFont="1" applyFill="1" applyBorder="1" applyAlignment="1">
      <alignment horizontal="centerContinuous" vertical="center"/>
    </xf>
    <xf numFmtId="0" fontId="26" fillId="10" borderId="25" xfId="18" applyFont="1" applyFill="1" applyBorder="1" applyAlignment="1">
      <alignment horizontal="centerContinuous"/>
    </xf>
    <xf numFmtId="174" fontId="26" fillId="10" borderId="0" xfId="18" applyNumberFormat="1" applyFont="1" applyFill="1" applyAlignment="1">
      <alignment horizontal="centerContinuous"/>
    </xf>
    <xf numFmtId="0" fontId="26" fillId="10" borderId="0" xfId="18" applyFont="1" applyFill="1" applyAlignment="1">
      <alignment horizontal="centerContinuous"/>
    </xf>
    <xf numFmtId="176" fontId="26" fillId="10" borderId="0" xfId="18" applyNumberFormat="1" applyFont="1" applyFill="1" applyAlignment="1" applyProtection="1">
      <alignment horizontal="centerContinuous"/>
      <protection locked="0"/>
    </xf>
    <xf numFmtId="175" fontId="26" fillId="10" borderId="0" xfId="18" applyNumberFormat="1" applyFont="1" applyFill="1" applyAlignment="1">
      <alignment horizontal="centerContinuous"/>
    </xf>
    <xf numFmtId="0" fontId="26" fillId="10" borderId="22" xfId="18" applyFont="1" applyFill="1" applyBorder="1" applyAlignment="1">
      <alignment horizontal="centerContinuous"/>
    </xf>
    <xf numFmtId="176" fontId="25" fillId="10" borderId="0" xfId="18" applyNumberFormat="1" applyFont="1" applyFill="1" applyAlignment="1" applyProtection="1">
      <alignment horizontal="center"/>
      <protection locked="0"/>
    </xf>
    <xf numFmtId="174" fontId="25" fillId="10" borderId="18" xfId="18" applyNumberFormat="1" applyFont="1" applyFill="1" applyBorder="1" applyAlignment="1">
      <alignment horizontal="center"/>
    </xf>
    <xf numFmtId="0" fontId="25" fillId="10" borderId="18" xfId="18" applyFont="1" applyFill="1" applyBorder="1" applyAlignment="1">
      <alignment horizontal="center"/>
    </xf>
    <xf numFmtId="176" fontId="25" fillId="10" borderId="18" xfId="18" applyNumberFormat="1" applyFont="1" applyFill="1" applyBorder="1" applyAlignment="1" applyProtection="1">
      <alignment horizontal="center"/>
      <protection locked="0"/>
    </xf>
    <xf numFmtId="175" fontId="25" fillId="10" borderId="18" xfId="18" applyNumberFormat="1" applyFont="1" applyFill="1" applyBorder="1"/>
    <xf numFmtId="174" fontId="25" fillId="10" borderId="0" xfId="18" applyNumberFormat="1" applyFont="1" applyFill="1" applyAlignment="1" applyProtection="1">
      <alignment horizontal="center"/>
      <protection locked="0"/>
    </xf>
    <xf numFmtId="0" fontId="25" fillId="13" borderId="0" xfId="18" applyFont="1" applyFill="1"/>
    <xf numFmtId="0" fontId="22" fillId="0" borderId="0" xfId="0" applyFont="1" applyAlignment="1">
      <alignment horizontal="center"/>
    </xf>
    <xf numFmtId="3" fontId="4" fillId="5" borderId="3" xfId="18" applyNumberFormat="1" applyFont="1" applyFill="1" applyBorder="1" applyAlignment="1" applyProtection="1">
      <alignment vertical="center"/>
      <protection locked="0"/>
    </xf>
    <xf numFmtId="37" fontId="4" fillId="10" borderId="14" xfId="18" applyNumberFormat="1" applyFont="1" applyFill="1" applyBorder="1" applyAlignment="1">
      <alignment vertical="center"/>
    </xf>
    <xf numFmtId="37" fontId="4" fillId="10" borderId="13" xfId="18" applyNumberFormat="1" applyFont="1" applyFill="1" applyBorder="1" applyAlignment="1">
      <alignment vertical="center"/>
    </xf>
    <xf numFmtId="0" fontId="4" fillId="0" borderId="0" xfId="23" applyFont="1" applyAlignment="1">
      <alignment horizontal="left" vertical="center"/>
    </xf>
    <xf numFmtId="0" fontId="30" fillId="4" borderId="0" xfId="23" applyFont="1" applyFill="1" applyAlignment="1">
      <alignment wrapText="1"/>
    </xf>
    <xf numFmtId="49" fontId="4" fillId="0" borderId="0" xfId="23" applyNumberFormat="1" applyFont="1" applyAlignment="1" applyProtection="1">
      <alignment horizontal="left" vertical="center"/>
      <protection locked="0"/>
    </xf>
    <xf numFmtId="0" fontId="0" fillId="0" borderId="0" xfId="0" applyAlignment="1">
      <alignment horizontal="left"/>
    </xf>
    <xf numFmtId="0" fontId="29" fillId="0" borderId="0" xfId="23" applyAlignment="1">
      <alignment horizontal="right"/>
    </xf>
    <xf numFmtId="0" fontId="29" fillId="0" borderId="0" xfId="23" applyAlignment="1">
      <alignment horizontal="left"/>
    </xf>
    <xf numFmtId="0" fontId="29" fillId="0" borderId="0" xfId="23"/>
    <xf numFmtId="0" fontId="4" fillId="0" borderId="0" xfId="23" applyFont="1" applyAlignment="1">
      <alignment horizontal="right" vertical="center"/>
    </xf>
    <xf numFmtId="0" fontId="12" fillId="0" borderId="0" xfId="23" applyFont="1" applyAlignment="1">
      <alignment horizontal="left" vertical="center"/>
    </xf>
    <xf numFmtId="0" fontId="4" fillId="0" borderId="0" xfId="24" applyFont="1" applyAlignment="1">
      <alignment horizontal="left" vertical="center"/>
    </xf>
    <xf numFmtId="0" fontId="4" fillId="0" borderId="0" xfId="0" applyFont="1" applyAlignment="1">
      <alignment vertical="center"/>
    </xf>
    <xf numFmtId="0" fontId="4" fillId="0" borderId="0" xfId="0" applyFont="1" applyAlignment="1" applyProtection="1">
      <alignment vertical="center"/>
      <protection locked="0"/>
    </xf>
    <xf numFmtId="0" fontId="4" fillId="4" borderId="0" xfId="0" applyFont="1" applyFill="1" applyAlignment="1">
      <alignment vertical="center"/>
    </xf>
    <xf numFmtId="0" fontId="4" fillId="4" borderId="0" xfId="0" applyFont="1" applyFill="1" applyAlignment="1" applyProtection="1">
      <alignment vertical="center"/>
      <protection locked="0"/>
    </xf>
    <xf numFmtId="37" fontId="4" fillId="4" borderId="0" xfId="0" applyNumberFormat="1" applyFont="1" applyFill="1" applyAlignment="1">
      <alignment horizontal="centerContinuous" vertical="center"/>
    </xf>
    <xf numFmtId="0" fontId="4" fillId="4" borderId="0" xfId="0" applyFont="1" applyFill="1" applyAlignment="1">
      <alignment horizontal="centerContinuous" vertical="center"/>
    </xf>
    <xf numFmtId="171" fontId="4" fillId="4" borderId="4" xfId="0" applyNumberFormat="1" applyFont="1" applyFill="1" applyBorder="1" applyAlignment="1">
      <alignment horizontal="centerContinuous" vertical="center"/>
    </xf>
    <xf numFmtId="171" fontId="4" fillId="4" borderId="4" xfId="0" applyNumberFormat="1" applyFont="1" applyFill="1" applyBorder="1" applyAlignment="1">
      <alignment horizontal="center" vertical="center"/>
    </xf>
    <xf numFmtId="0" fontId="4" fillId="4" borderId="0" xfId="0" applyFont="1" applyFill="1" applyAlignment="1">
      <alignment horizontal="fill" vertical="center"/>
    </xf>
    <xf numFmtId="0" fontId="4" fillId="4" borderId="0" xfId="0" applyFont="1" applyFill="1" applyAlignment="1">
      <alignment horizontal="right" vertical="center"/>
    </xf>
    <xf numFmtId="0" fontId="4" fillId="4" borderId="0" xfId="0" applyFont="1" applyFill="1" applyAlignment="1" applyProtection="1">
      <alignment horizontal="center" vertical="center"/>
      <protection locked="0"/>
    </xf>
    <xf numFmtId="0" fontId="32" fillId="0" borderId="0" xfId="0" applyFont="1"/>
    <xf numFmtId="0" fontId="32" fillId="0" borderId="0" xfId="0" applyFont="1" applyAlignment="1">
      <alignment horizontal="left" wrapText="1"/>
    </xf>
    <xf numFmtId="0" fontId="31" fillId="15" borderId="4" xfId="0" applyFont="1" applyFill="1" applyBorder="1" applyAlignment="1">
      <alignment horizontal="center" vertical="center"/>
    </xf>
    <xf numFmtId="0" fontId="32" fillId="0" borderId="0" xfId="0" applyFont="1" applyAlignment="1">
      <alignment horizontal="right" wrapText="1"/>
    </xf>
    <xf numFmtId="0" fontId="32" fillId="0" borderId="0" xfId="0" applyFont="1" applyAlignment="1">
      <alignment wrapText="1"/>
    </xf>
    <xf numFmtId="0" fontId="4" fillId="4" borderId="0" xfId="18" applyFont="1" applyFill="1" applyAlignment="1">
      <alignment horizontal="left" vertical="center"/>
    </xf>
    <xf numFmtId="0" fontId="4" fillId="4" borderId="0" xfId="18" applyFont="1" applyFill="1" applyAlignment="1">
      <alignment vertical="center"/>
    </xf>
    <xf numFmtId="0" fontId="5" fillId="4" borderId="0" xfId="18" applyFont="1" applyFill="1" applyAlignment="1">
      <alignment horizontal="left" vertical="center"/>
    </xf>
    <xf numFmtId="0" fontId="4" fillId="4" borderId="0" xfId="18" applyFont="1" applyFill="1" applyAlignment="1" applyProtection="1">
      <alignment horizontal="left" vertical="center"/>
      <protection locked="0"/>
    </xf>
    <xf numFmtId="0" fontId="5" fillId="4" borderId="4" xfId="18" applyFont="1" applyFill="1" applyBorder="1" applyAlignment="1" applyProtection="1">
      <alignment horizontal="center" vertical="center"/>
      <protection locked="0"/>
    </xf>
    <xf numFmtId="0" fontId="5" fillId="4" borderId="0" xfId="18" applyFont="1" applyFill="1" applyAlignment="1">
      <alignment vertical="center"/>
    </xf>
    <xf numFmtId="37" fontId="5" fillId="4" borderId="17" xfId="18" applyNumberFormat="1" applyFont="1" applyFill="1" applyBorder="1" applyAlignment="1">
      <alignment horizontal="center" vertical="center"/>
    </xf>
    <xf numFmtId="0" fontId="4" fillId="4" borderId="0" xfId="18" applyFont="1" applyFill="1" applyAlignment="1">
      <alignment horizontal="center" vertical="center"/>
    </xf>
    <xf numFmtId="0" fontId="10" fillId="4" borderId="1" xfId="18" applyFont="1" applyFill="1" applyBorder="1" applyAlignment="1">
      <alignment horizontal="center" vertical="center"/>
    </xf>
    <xf numFmtId="0" fontId="4" fillId="4" borderId="3" xfId="18" applyFont="1" applyFill="1" applyBorder="1" applyAlignment="1">
      <alignment horizontal="center" vertical="center"/>
    </xf>
    <xf numFmtId="0" fontId="4" fillId="4" borderId="4" xfId="18" applyFont="1" applyFill="1" applyBorder="1" applyAlignment="1">
      <alignment horizontal="left" vertical="center"/>
    </xf>
    <xf numFmtId="49" fontId="4" fillId="4" borderId="4" xfId="18" applyNumberFormat="1" applyFont="1" applyFill="1" applyBorder="1" applyAlignment="1" applyProtection="1">
      <alignment horizontal="center" vertical="center"/>
      <protection locked="0"/>
    </xf>
    <xf numFmtId="3" fontId="4" fillId="4" borderId="4" xfId="18" applyNumberFormat="1" applyFont="1" applyFill="1" applyBorder="1" applyAlignment="1" applyProtection="1">
      <alignment vertical="center"/>
      <protection locked="0"/>
    </xf>
    <xf numFmtId="0" fontId="4" fillId="4" borderId="4" xfId="18" applyFont="1" applyFill="1" applyBorder="1" applyAlignment="1">
      <alignment horizontal="center" vertical="center"/>
    </xf>
    <xf numFmtId="3" fontId="4" fillId="4" borderId="4" xfId="18" applyNumberFormat="1" applyFont="1" applyFill="1" applyBorder="1" applyAlignment="1" applyProtection="1">
      <alignment horizontal="center" vertical="center"/>
      <protection locked="0"/>
    </xf>
    <xf numFmtId="0" fontId="4" fillId="4" borderId="0" xfId="18" applyFont="1" applyFill="1" applyAlignment="1" applyProtection="1">
      <alignment vertical="center"/>
      <protection locked="0"/>
    </xf>
    <xf numFmtId="0" fontId="4" fillId="4" borderId="4" xfId="18" applyFont="1" applyFill="1" applyBorder="1" applyAlignment="1" applyProtection="1">
      <alignment vertical="center"/>
      <protection locked="0"/>
    </xf>
    <xf numFmtId="0" fontId="4" fillId="4" borderId="14" xfId="18" applyFont="1" applyFill="1" applyBorder="1" applyAlignment="1">
      <alignment horizontal="center" vertical="center"/>
    </xf>
    <xf numFmtId="0" fontId="4" fillId="4" borderId="12" xfId="18" applyFont="1" applyFill="1" applyBorder="1" applyAlignment="1" applyProtection="1">
      <alignment vertical="center"/>
      <protection locked="0"/>
    </xf>
    <xf numFmtId="0" fontId="4" fillId="4" borderId="17" xfId="18" applyFont="1" applyFill="1" applyBorder="1" applyAlignment="1" applyProtection="1">
      <alignment vertical="center"/>
      <protection locked="0"/>
    </xf>
    <xf numFmtId="0" fontId="4" fillId="4" borderId="3" xfId="18" applyFont="1" applyFill="1" applyBorder="1" applyAlignment="1" applyProtection="1">
      <alignment vertical="center"/>
      <protection locked="0"/>
    </xf>
    <xf numFmtId="37" fontId="4" fillId="4" borderId="0" xfId="18" applyNumberFormat="1" applyFont="1" applyFill="1" applyAlignment="1">
      <alignment horizontal="left" vertical="center"/>
    </xf>
    <xf numFmtId="37" fontId="4" fillId="4" borderId="0" xfId="18" applyNumberFormat="1" applyFont="1" applyFill="1" applyAlignment="1" applyProtection="1">
      <alignment vertical="center"/>
      <protection locked="0"/>
    </xf>
    <xf numFmtId="37" fontId="5" fillId="4" borderId="0" xfId="18" applyNumberFormat="1" applyFont="1" applyFill="1" applyAlignment="1">
      <alignment horizontal="left" vertical="center"/>
    </xf>
    <xf numFmtId="173" fontId="4" fillId="16" borderId="4" xfId="18" applyNumberFormat="1" applyFont="1" applyFill="1" applyBorder="1" applyAlignment="1" applyProtection="1">
      <alignment vertical="center"/>
      <protection locked="0"/>
    </xf>
    <xf numFmtId="37" fontId="4" fillId="4" borderId="0" xfId="0" applyNumberFormat="1" applyFont="1" applyFill="1"/>
    <xf numFmtId="171" fontId="4" fillId="4" borderId="0" xfId="0" applyNumberFormat="1" applyFont="1" applyFill="1"/>
    <xf numFmtId="171" fontId="4" fillId="4" borderId="0" xfId="0" applyNumberFormat="1" applyFont="1" applyFill="1" applyAlignment="1">
      <alignment horizontal="right"/>
    </xf>
    <xf numFmtId="171" fontId="4" fillId="4" borderId="0" xfId="0" applyNumberFormat="1" applyFont="1" applyFill="1" applyAlignment="1">
      <alignment horizontal="center"/>
    </xf>
    <xf numFmtId="37" fontId="4" fillId="4" borderId="12" xfId="0" applyNumberFormat="1" applyFont="1" applyFill="1" applyBorder="1" applyAlignment="1">
      <alignment horizontal="center"/>
    </xf>
    <xf numFmtId="171" fontId="4" fillId="4" borderId="2" xfId="0" applyNumberFormat="1" applyFont="1" applyFill="1" applyBorder="1" applyAlignment="1">
      <alignment horizontal="center"/>
    </xf>
    <xf numFmtId="37" fontId="4" fillId="4" borderId="1" xfId="0" applyNumberFormat="1" applyFont="1" applyFill="1" applyBorder="1" applyAlignment="1">
      <alignment horizontal="center"/>
    </xf>
    <xf numFmtId="171" fontId="4" fillId="4" borderId="1" xfId="0" applyNumberFormat="1" applyFont="1" applyFill="1" applyBorder="1" applyAlignment="1">
      <alignment horizontal="center"/>
    </xf>
    <xf numFmtId="37" fontId="4" fillId="4" borderId="2" xfId="0" applyNumberFormat="1" applyFont="1" applyFill="1" applyBorder="1" applyAlignment="1">
      <alignment horizontal="center"/>
    </xf>
    <xf numFmtId="37" fontId="4" fillId="4" borderId="1" xfId="0" applyNumberFormat="1" applyFont="1" applyFill="1" applyBorder="1"/>
    <xf numFmtId="37" fontId="4" fillId="4" borderId="8" xfId="0" applyNumberFormat="1" applyFont="1" applyFill="1" applyBorder="1"/>
    <xf numFmtId="171" fontId="4" fillId="4" borderId="1" xfId="0" applyNumberFormat="1" applyFont="1" applyFill="1" applyBorder="1"/>
    <xf numFmtId="37" fontId="4" fillId="4" borderId="10" xfId="0" applyNumberFormat="1" applyFont="1" applyFill="1" applyBorder="1"/>
    <xf numFmtId="37" fontId="4" fillId="4" borderId="3" xfId="0" applyNumberFormat="1" applyFont="1" applyFill="1" applyBorder="1"/>
    <xf numFmtId="37" fontId="4" fillId="4" borderId="9" xfId="0" applyNumberFormat="1" applyFont="1" applyFill="1" applyBorder="1"/>
    <xf numFmtId="171" fontId="4" fillId="4" borderId="3" xfId="0" applyNumberFormat="1" applyFont="1" applyFill="1" applyBorder="1" applyProtection="1">
      <protection locked="0"/>
    </xf>
    <xf numFmtId="37" fontId="4" fillId="4" borderId="11" xfId="0" applyNumberFormat="1" applyFont="1" applyFill="1" applyBorder="1"/>
    <xf numFmtId="171" fontId="4" fillId="4" borderId="3" xfId="0" applyNumberFormat="1" applyFont="1" applyFill="1" applyBorder="1"/>
    <xf numFmtId="37" fontId="4" fillId="4" borderId="4" xfId="0" applyNumberFormat="1" applyFont="1" applyFill="1" applyBorder="1"/>
    <xf numFmtId="37" fontId="4" fillId="4" borderId="17" xfId="0" applyNumberFormat="1" applyFont="1" applyFill="1" applyBorder="1"/>
    <xf numFmtId="171" fontId="4" fillId="4" borderId="4" xfId="0" applyNumberFormat="1" applyFont="1" applyFill="1" applyBorder="1" applyProtection="1">
      <protection locked="0"/>
    </xf>
    <xf numFmtId="37" fontId="4" fillId="4" borderId="13" xfId="0" applyNumberFormat="1" applyFont="1" applyFill="1" applyBorder="1"/>
    <xf numFmtId="171" fontId="4" fillId="4" borderId="4" xfId="0" applyNumberFormat="1" applyFont="1" applyFill="1" applyBorder="1" applyAlignment="1">
      <alignment horizontal="center"/>
    </xf>
    <xf numFmtId="37" fontId="4" fillId="4" borderId="14" xfId="0" applyNumberFormat="1" applyFont="1" applyFill="1" applyBorder="1"/>
    <xf numFmtId="37" fontId="4" fillId="4" borderId="2" xfId="0" applyNumberFormat="1" applyFont="1" applyFill="1" applyBorder="1"/>
    <xf numFmtId="37" fontId="4" fillId="4" borderId="12" xfId="0" applyNumberFormat="1" applyFont="1" applyFill="1" applyBorder="1"/>
    <xf numFmtId="37" fontId="4" fillId="4" borderId="16" xfId="0" applyNumberFormat="1" applyFont="1" applyFill="1" applyBorder="1"/>
    <xf numFmtId="37" fontId="4" fillId="4" borderId="5" xfId="0" applyNumberFormat="1" applyFont="1" applyFill="1" applyBorder="1"/>
    <xf numFmtId="37" fontId="4" fillId="4" borderId="10" xfId="0" applyNumberFormat="1" applyFont="1" applyFill="1" applyBorder="1" applyAlignment="1">
      <alignment horizontal="center"/>
    </xf>
    <xf numFmtId="37" fontId="4" fillId="4" borderId="29" xfId="0" applyNumberFormat="1" applyFont="1" applyFill="1" applyBorder="1"/>
    <xf numFmtId="37" fontId="4" fillId="4" borderId="30" xfId="0" applyNumberFormat="1" applyFont="1" applyFill="1" applyBorder="1"/>
    <xf numFmtId="171" fontId="4" fillId="4" borderId="29" xfId="0" applyNumberFormat="1" applyFont="1" applyFill="1" applyBorder="1"/>
    <xf numFmtId="37" fontId="4" fillId="4" borderId="31" xfId="0" applyNumberFormat="1" applyFont="1" applyFill="1" applyBorder="1" applyAlignment="1">
      <alignment horizontal="center"/>
    </xf>
    <xf numFmtId="171" fontId="12" fillId="4" borderId="3" xfId="0" applyNumberFormat="1" applyFont="1" applyFill="1" applyBorder="1"/>
    <xf numFmtId="37" fontId="4" fillId="4" borderId="6" xfId="0" applyNumberFormat="1" applyFont="1" applyFill="1" applyBorder="1" applyProtection="1">
      <protection locked="0"/>
    </xf>
    <xf numFmtId="171" fontId="4" fillId="4" borderId="2" xfId="0" applyNumberFormat="1" applyFont="1" applyFill="1" applyBorder="1"/>
    <xf numFmtId="37" fontId="4" fillId="4" borderId="3" xfId="0" applyNumberFormat="1" applyFont="1" applyFill="1" applyBorder="1" applyAlignment="1">
      <alignment horizontal="center"/>
    </xf>
    <xf numFmtId="171" fontId="4" fillId="4" borderId="10" xfId="0" applyNumberFormat="1" applyFont="1" applyFill="1" applyBorder="1"/>
    <xf numFmtId="37" fontId="4" fillId="4" borderId="5" xfId="0" applyNumberFormat="1" applyFont="1" applyFill="1" applyBorder="1" applyProtection="1">
      <protection locked="0"/>
    </xf>
    <xf numFmtId="37" fontId="4" fillId="4" borderId="1" xfId="0" applyNumberFormat="1" applyFont="1" applyFill="1" applyBorder="1" applyProtection="1">
      <protection locked="0"/>
    </xf>
    <xf numFmtId="1" fontId="5" fillId="4" borderId="9" xfId="0" applyNumberFormat="1" applyFont="1" applyFill="1" applyBorder="1" applyAlignment="1">
      <alignment horizontal="center"/>
    </xf>
    <xf numFmtId="171" fontId="5" fillId="4" borderId="0" xfId="0" applyNumberFormat="1" applyFont="1" applyFill="1" applyAlignment="1">
      <alignment horizontal="center"/>
    </xf>
    <xf numFmtId="37" fontId="4" fillId="4" borderId="3" xfId="0" applyNumberFormat="1" applyFont="1" applyFill="1" applyBorder="1" applyProtection="1">
      <protection locked="0"/>
    </xf>
    <xf numFmtId="37" fontId="4" fillId="4" borderId="4" xfId="0" applyNumberFormat="1" applyFont="1" applyFill="1" applyBorder="1" applyProtection="1">
      <protection locked="0"/>
    </xf>
    <xf numFmtId="37" fontId="4" fillId="4" borderId="9" xfId="0" applyNumberFormat="1" applyFont="1" applyFill="1" applyBorder="1" applyProtection="1">
      <protection locked="0"/>
    </xf>
    <xf numFmtId="37" fontId="4" fillId="4" borderId="0" xfId="0" applyNumberFormat="1" applyFont="1" applyFill="1" applyProtection="1">
      <protection locked="0"/>
    </xf>
    <xf numFmtId="171" fontId="4" fillId="4" borderId="0" xfId="0" applyNumberFormat="1" applyFont="1" applyFill="1" applyProtection="1">
      <protection locked="0"/>
    </xf>
    <xf numFmtId="171" fontId="4" fillId="4" borderId="28" xfId="0" applyNumberFormat="1" applyFont="1" applyFill="1" applyBorder="1"/>
    <xf numFmtId="1" fontId="5" fillId="4" borderId="4" xfId="0" applyNumberFormat="1" applyFont="1" applyFill="1" applyBorder="1" applyAlignment="1">
      <alignment horizontal="center"/>
    </xf>
    <xf numFmtId="0" fontId="4" fillId="17" borderId="0" xfId="15" applyFont="1" applyFill="1"/>
    <xf numFmtId="37" fontId="3" fillId="0" borderId="10" xfId="14" applyNumberFormat="1" applyFont="1" applyBorder="1" applyProtection="1">
      <protection locked="0"/>
    </xf>
    <xf numFmtId="37" fontId="3" fillId="0" borderId="8" xfId="14" applyNumberFormat="1" applyFont="1" applyBorder="1" applyProtection="1">
      <protection locked="0"/>
    </xf>
    <xf numFmtId="4" fontId="3" fillId="0" borderId="5" xfId="14" applyNumberFormat="1" applyFont="1" applyBorder="1" applyProtection="1">
      <protection locked="0"/>
    </xf>
    <xf numFmtId="37" fontId="3" fillId="0" borderId="12" xfId="14" applyNumberFormat="1" applyFont="1" applyBorder="1" applyProtection="1">
      <protection locked="0"/>
    </xf>
    <xf numFmtId="37" fontId="3" fillId="0" borderId="0" xfId="14" applyNumberFormat="1" applyFont="1" applyProtection="1">
      <protection locked="0"/>
    </xf>
    <xf numFmtId="4" fontId="3" fillId="0" borderId="7" xfId="14" applyNumberFormat="1" applyFont="1" applyBorder="1" applyProtection="1">
      <protection locked="0"/>
    </xf>
    <xf numFmtId="37" fontId="3" fillId="0" borderId="11" xfId="14" applyNumberFormat="1" applyFont="1" applyBorder="1" applyProtection="1">
      <protection locked="0"/>
    </xf>
    <xf numFmtId="37" fontId="3" fillId="0" borderId="9" xfId="14" applyNumberFormat="1" applyFont="1" applyBorder="1" applyProtection="1">
      <protection locked="0"/>
    </xf>
    <xf numFmtId="4" fontId="3" fillId="0" borderId="6" xfId="14" applyNumberFormat="1" applyFont="1" applyBorder="1" applyProtection="1">
      <protection locked="0"/>
    </xf>
    <xf numFmtId="0" fontId="3" fillId="0" borderId="0" xfId="14" applyFont="1" applyAlignment="1" applyProtection="1">
      <alignment horizontal="center"/>
      <protection locked="0"/>
    </xf>
    <xf numFmtId="0" fontId="4" fillId="0" borderId="9" xfId="0" applyFont="1" applyBorder="1" applyAlignment="1" applyProtection="1">
      <alignment vertical="center"/>
      <protection locked="0"/>
    </xf>
    <xf numFmtId="37" fontId="4" fillId="0" borderId="0" xfId="0" applyNumberFormat="1" applyFont="1" applyAlignment="1">
      <alignment horizontal="left" vertical="center"/>
    </xf>
    <xf numFmtId="0" fontId="4" fillId="0" borderId="13" xfId="0" applyFont="1" applyBorder="1"/>
    <xf numFmtId="3" fontId="4" fillId="4" borderId="4" xfId="18" applyNumberFormat="1" applyFont="1" applyFill="1" applyBorder="1" applyAlignment="1">
      <alignment vertical="center"/>
    </xf>
    <xf numFmtId="5" fontId="4" fillId="0" borderId="9" xfId="0" applyNumberFormat="1" applyFont="1" applyBorder="1"/>
    <xf numFmtId="0" fontId="10" fillId="0" borderId="0" xfId="0" applyFont="1" applyAlignment="1">
      <alignment vertical="center" wrapText="1"/>
    </xf>
    <xf numFmtId="0" fontId="4" fillId="0" borderId="0" xfId="0" applyFont="1" applyAlignment="1">
      <alignment vertical="center" wrapText="1"/>
    </xf>
    <xf numFmtId="37" fontId="5" fillId="4" borderId="0" xfId="18" applyNumberFormat="1" applyFont="1" applyFill="1" applyAlignment="1">
      <alignment horizontal="center" vertical="center"/>
    </xf>
    <xf numFmtId="0" fontId="18" fillId="10" borderId="0" xfId="18" applyFont="1" applyFill="1" applyAlignment="1">
      <alignment vertical="center"/>
    </xf>
    <xf numFmtId="0" fontId="4" fillId="0" borderId="9" xfId="15" applyFont="1" applyBorder="1" applyAlignment="1">
      <alignment horizontal="center"/>
    </xf>
    <xf numFmtId="0" fontId="3" fillId="0" borderId="0" xfId="0" applyFont="1" applyAlignment="1">
      <alignment horizontal="center"/>
    </xf>
    <xf numFmtId="37" fontId="4" fillId="0" borderId="0" xfId="0" applyNumberFormat="1" applyFont="1" applyAlignment="1">
      <alignment horizontal="center"/>
    </xf>
    <xf numFmtId="37" fontId="4" fillId="4" borderId="13" xfId="0" applyNumberFormat="1" applyFont="1" applyFill="1" applyBorder="1" applyAlignment="1">
      <alignment horizontal="center"/>
    </xf>
    <xf numFmtId="37" fontId="4" fillId="4" borderId="0" xfId="0" applyNumberFormat="1" applyFont="1" applyFill="1" applyAlignment="1">
      <alignment horizontal="center"/>
    </xf>
    <xf numFmtId="37" fontId="4" fillId="4" borderId="8" xfId="0" applyNumberFormat="1" applyFont="1" applyFill="1" applyBorder="1" applyAlignment="1">
      <alignment horizontal="center"/>
    </xf>
    <xf numFmtId="49" fontId="4" fillId="4" borderId="0" xfId="0" applyNumberFormat="1" applyFont="1" applyFill="1" applyAlignment="1" applyProtection="1">
      <alignment horizontal="left" vertical="center"/>
      <protection locked="0"/>
    </xf>
    <xf numFmtId="0" fontId="4" fillId="0" borderId="0" xfId="0" applyFont="1" applyAlignment="1">
      <alignment horizontal="left" wrapText="1"/>
    </xf>
    <xf numFmtId="0" fontId="4" fillId="0" borderId="0" xfId="0" applyFont="1" applyAlignment="1">
      <alignment wrapText="1"/>
    </xf>
    <xf numFmtId="0" fontId="32" fillId="0" borderId="0" xfId="0" applyFont="1" applyAlignment="1">
      <alignment horizontal="center"/>
    </xf>
    <xf numFmtId="0" fontId="32" fillId="0" borderId="4" xfId="0" applyFont="1" applyBorder="1" applyAlignment="1">
      <alignment horizontal="center"/>
    </xf>
    <xf numFmtId="0" fontId="32" fillId="0" borderId="32" xfId="0" applyFont="1" applyBorder="1" applyAlignment="1">
      <alignment horizontal="center"/>
    </xf>
    <xf numFmtId="0" fontId="34" fillId="0" borderId="3" xfId="0" applyFont="1" applyBorder="1" applyAlignment="1">
      <alignment horizontal="center" vertical="center"/>
    </xf>
    <xf numFmtId="174" fontId="25" fillId="7" borderId="9" xfId="18" applyNumberFormat="1" applyFont="1" applyFill="1" applyBorder="1" applyAlignment="1" applyProtection="1">
      <alignment horizontal="center"/>
      <protection locked="0"/>
    </xf>
    <xf numFmtId="0" fontId="26" fillId="10" borderId="0" xfId="18" applyFont="1" applyFill="1" applyAlignment="1">
      <alignment horizontal="center" wrapText="1"/>
    </xf>
    <xf numFmtId="0" fontId="26" fillId="10" borderId="0" xfId="18" applyFont="1" applyFill="1" applyAlignment="1">
      <alignment horizontal="center"/>
    </xf>
    <xf numFmtId="174" fontId="25" fillId="10" borderId="0" xfId="18" applyNumberFormat="1" applyFont="1" applyFill="1" applyAlignment="1">
      <alignment horizontal="center"/>
    </xf>
    <xf numFmtId="174" fontId="25" fillId="7" borderId="21" xfId="18" applyNumberFormat="1" applyFont="1" applyFill="1" applyBorder="1" applyAlignment="1" applyProtection="1">
      <alignment horizontal="center"/>
      <protection locked="0"/>
    </xf>
    <xf numFmtId="0" fontId="25" fillId="10" borderId="15" xfId="18" applyFont="1" applyFill="1" applyBorder="1"/>
    <xf numFmtId="0" fontId="25" fillId="10" borderId="24" xfId="18" applyFont="1" applyFill="1" applyBorder="1"/>
    <xf numFmtId="175" fontId="25" fillId="10" borderId="0" xfId="18" applyNumberFormat="1" applyFont="1" applyFill="1" applyAlignment="1">
      <alignment horizontal="center"/>
    </xf>
    <xf numFmtId="0" fontId="25" fillId="10" borderId="0" xfId="18" applyFont="1" applyFill="1" applyAlignment="1">
      <alignment horizontal="center"/>
    </xf>
    <xf numFmtId="0" fontId="25" fillId="10" borderId="8" xfId="18" applyFont="1" applyFill="1" applyBorder="1" applyAlignment="1">
      <alignment horizontal="center"/>
    </xf>
    <xf numFmtId="0" fontId="5" fillId="9" borderId="13" xfId="18" applyFont="1" applyFill="1" applyBorder="1" applyAlignment="1">
      <alignment horizontal="center" vertical="center"/>
    </xf>
    <xf numFmtId="0" fontId="5" fillId="9" borderId="17" xfId="18" applyFont="1" applyFill="1" applyBorder="1" applyAlignment="1">
      <alignment horizontal="center" vertical="center"/>
    </xf>
    <xf numFmtId="0" fontId="5" fillId="9" borderId="14" xfId="18" applyFont="1" applyFill="1" applyBorder="1" applyAlignment="1">
      <alignment horizontal="center" vertical="center"/>
    </xf>
    <xf numFmtId="0" fontId="6" fillId="4" borderId="0" xfId="18" applyFont="1" applyFill="1" applyAlignment="1">
      <alignment horizontal="center" vertical="center"/>
    </xf>
    <xf numFmtId="37" fontId="5" fillId="4" borderId="0" xfId="19" applyNumberFormat="1" applyFont="1" applyFill="1" applyAlignment="1">
      <alignment vertical="center" wrapText="1"/>
    </xf>
    <xf numFmtId="37" fontId="19" fillId="4" borderId="0" xfId="18" applyNumberFormat="1" applyFont="1" applyFill="1" applyAlignment="1">
      <alignment horizontal="center" vertical="center"/>
    </xf>
    <xf numFmtId="0" fontId="20" fillId="4" borderId="0" xfId="18" applyFont="1" applyFill="1" applyAlignment="1">
      <alignment horizontal="center" vertical="center"/>
    </xf>
    <xf numFmtId="0" fontId="4" fillId="4" borderId="1" xfId="18" applyFont="1" applyFill="1" applyBorder="1" applyAlignment="1">
      <alignment horizontal="center" vertical="center" wrapText="1"/>
    </xf>
    <xf numFmtId="0" fontId="4" fillId="4" borderId="3" xfId="18" applyFont="1" applyFill="1" applyBorder="1" applyAlignment="1">
      <alignment horizontal="center" vertical="center" wrapText="1"/>
    </xf>
    <xf numFmtId="0" fontId="4" fillId="16" borderId="13" xfId="18" applyFont="1" applyFill="1" applyBorder="1" applyAlignment="1" applyProtection="1">
      <alignment horizontal="center" vertical="center"/>
      <protection locked="0"/>
    </xf>
    <xf numFmtId="0" fontId="4" fillId="16" borderId="14" xfId="18" applyFont="1" applyFill="1" applyBorder="1" applyAlignment="1" applyProtection="1">
      <alignment horizontal="center" vertical="center"/>
      <protection locked="0"/>
    </xf>
    <xf numFmtId="0" fontId="5" fillId="4" borderId="10" xfId="18" applyFont="1" applyFill="1" applyBorder="1" applyAlignment="1">
      <alignment horizontal="center" vertical="center"/>
    </xf>
    <xf numFmtId="0" fontId="5" fillId="4" borderId="8" xfId="18" applyFont="1" applyFill="1" applyBorder="1" applyAlignment="1">
      <alignment horizontal="center" vertical="center"/>
    </xf>
    <xf numFmtId="0" fontId="5" fillId="4" borderId="5" xfId="18" applyFont="1" applyFill="1" applyBorder="1" applyAlignment="1">
      <alignment horizontal="center" vertical="center"/>
    </xf>
    <xf numFmtId="37" fontId="5" fillId="4" borderId="12" xfId="18" applyNumberFormat="1" applyFont="1" applyFill="1" applyBorder="1" applyAlignment="1">
      <alignment horizontal="center" vertical="center"/>
    </xf>
    <xf numFmtId="37" fontId="5" fillId="4" borderId="0" xfId="18" applyNumberFormat="1" applyFont="1" applyFill="1" applyAlignment="1">
      <alignment horizontal="center" vertical="center"/>
    </xf>
    <xf numFmtId="37" fontId="5" fillId="4" borderId="7" xfId="18" applyNumberFormat="1" applyFont="1" applyFill="1" applyBorder="1" applyAlignment="1">
      <alignment horizontal="center" vertical="center"/>
    </xf>
    <xf numFmtId="37" fontId="5" fillId="4" borderId="11" xfId="18" applyNumberFormat="1" applyFont="1" applyFill="1" applyBorder="1" applyAlignment="1">
      <alignment horizontal="center" vertical="center"/>
    </xf>
    <xf numFmtId="37" fontId="5" fillId="4" borderId="9" xfId="18" applyNumberFormat="1" applyFont="1" applyFill="1" applyBorder="1" applyAlignment="1">
      <alignment horizontal="center" vertical="center"/>
    </xf>
    <xf numFmtId="37" fontId="5" fillId="4" borderId="6" xfId="18" applyNumberFormat="1" applyFont="1" applyFill="1" applyBorder="1" applyAlignment="1">
      <alignment horizontal="center" vertical="center"/>
    </xf>
    <xf numFmtId="37" fontId="4" fillId="4" borderId="0" xfId="18" applyNumberFormat="1" applyFont="1" applyFill="1" applyAlignment="1">
      <alignment horizontal="center" vertical="center"/>
    </xf>
    <xf numFmtId="37" fontId="19" fillId="10" borderId="0" xfId="18" applyNumberFormat="1" applyFont="1" applyFill="1" applyAlignment="1">
      <alignment horizontal="center" vertical="center"/>
    </xf>
    <xf numFmtId="0" fontId="20" fillId="0" borderId="0" xfId="18" applyFont="1" applyAlignment="1">
      <alignment horizontal="center" vertical="center"/>
    </xf>
    <xf numFmtId="37" fontId="6" fillId="10" borderId="0" xfId="18" applyNumberFormat="1" applyFont="1" applyFill="1" applyAlignment="1">
      <alignment horizontal="center" vertical="center"/>
    </xf>
    <xf numFmtId="0" fontId="15" fillId="0" borderId="0" xfId="18" applyAlignment="1">
      <alignment horizontal="center" vertical="center"/>
    </xf>
    <xf numFmtId="0" fontId="5" fillId="8" borderId="13" xfId="18" applyFont="1" applyFill="1" applyBorder="1" applyAlignment="1">
      <alignment horizontal="center" vertical="center"/>
    </xf>
    <xf numFmtId="0" fontId="16" fillId="8" borderId="14" xfId="18" applyFont="1" applyFill="1" applyBorder="1" applyAlignment="1">
      <alignment horizontal="center" vertical="center"/>
    </xf>
    <xf numFmtId="0" fontId="18" fillId="10" borderId="0" xfId="18" applyFont="1" applyFill="1" applyAlignment="1">
      <alignment vertical="center"/>
    </xf>
    <xf numFmtId="0" fontId="21" fillId="0" borderId="0" xfId="18" applyFont="1" applyAlignment="1">
      <alignment vertical="center"/>
    </xf>
    <xf numFmtId="0" fontId="5" fillId="8" borderId="17" xfId="18" applyFont="1" applyFill="1" applyBorder="1" applyAlignment="1">
      <alignment horizontal="center" vertical="center"/>
    </xf>
    <xf numFmtId="0" fontId="5" fillId="8" borderId="14" xfId="18" applyFont="1" applyFill="1" applyBorder="1" applyAlignment="1">
      <alignment horizontal="center" vertical="center"/>
    </xf>
    <xf numFmtId="37" fontId="5" fillId="6" borderId="13" xfId="18" applyNumberFormat="1" applyFont="1" applyFill="1" applyBorder="1" applyAlignment="1">
      <alignment horizontal="center" vertical="center"/>
    </xf>
    <xf numFmtId="37" fontId="5" fillId="6" borderId="17" xfId="18" applyNumberFormat="1" applyFont="1" applyFill="1" applyBorder="1" applyAlignment="1">
      <alignment horizontal="center" vertical="center"/>
    </xf>
    <xf numFmtId="37" fontId="5" fillId="6" borderId="14" xfId="18" applyNumberFormat="1" applyFont="1" applyFill="1" applyBorder="1" applyAlignment="1">
      <alignment horizontal="center" vertical="center"/>
    </xf>
    <xf numFmtId="0" fontId="28" fillId="14" borderId="0" xfId="0" applyFont="1" applyFill="1" applyAlignment="1">
      <alignment horizontal="center" vertical="center"/>
    </xf>
    <xf numFmtId="0" fontId="30" fillId="14" borderId="0" xfId="23" applyFont="1" applyFill="1" applyAlignment="1">
      <alignment horizontal="center" vertical="center" wrapText="1"/>
    </xf>
    <xf numFmtId="0" fontId="4" fillId="0" borderId="0" xfId="23" applyFont="1" applyAlignment="1">
      <alignment horizontal="center" vertical="center" wrapText="1"/>
    </xf>
    <xf numFmtId="49" fontId="4" fillId="7" borderId="13" xfId="23" applyNumberFormat="1" applyFont="1" applyFill="1" applyBorder="1" applyAlignment="1" applyProtection="1">
      <alignment horizontal="left" vertical="center"/>
      <protection locked="0"/>
    </xf>
    <xf numFmtId="49" fontId="4" fillId="7" borderId="17" xfId="23" applyNumberFormat="1" applyFont="1" applyFill="1" applyBorder="1" applyAlignment="1" applyProtection="1">
      <alignment horizontal="left" vertical="center"/>
      <protection locked="0"/>
    </xf>
    <xf numFmtId="49" fontId="4" fillId="7" borderId="14" xfId="23" applyNumberFormat="1" applyFont="1" applyFill="1" applyBorder="1" applyAlignment="1" applyProtection="1">
      <alignment horizontal="left" vertical="center"/>
      <protection locked="0"/>
    </xf>
    <xf numFmtId="49" fontId="4" fillId="7" borderId="13" xfId="24" applyNumberFormat="1" applyFont="1" applyFill="1" applyBorder="1" applyAlignment="1" applyProtection="1">
      <alignment horizontal="left" vertical="center"/>
      <protection locked="0"/>
    </xf>
    <xf numFmtId="49" fontId="4" fillId="7" borderId="17" xfId="24" applyNumberFormat="1" applyFont="1" applyFill="1" applyBorder="1" applyAlignment="1" applyProtection="1">
      <alignment horizontal="left" vertical="center"/>
      <protection locked="0"/>
    </xf>
    <xf numFmtId="49" fontId="4" fillId="7" borderId="14" xfId="24" applyNumberFormat="1" applyFont="1" applyFill="1" applyBorder="1" applyAlignment="1" applyProtection="1">
      <alignment horizontal="left" vertical="center"/>
      <protection locked="0"/>
    </xf>
    <xf numFmtId="0" fontId="12" fillId="0" borderId="0" xfId="0" applyFont="1" applyAlignment="1">
      <alignment horizontal="center" vertical="top" wrapText="1"/>
    </xf>
    <xf numFmtId="0" fontId="4" fillId="7" borderId="13" xfId="24" applyFont="1" applyFill="1" applyBorder="1" applyAlignment="1" applyProtection="1">
      <alignment horizontal="left" vertical="center"/>
      <protection locked="0"/>
    </xf>
    <xf numFmtId="0" fontId="4" fillId="7" borderId="17" xfId="24" applyFont="1" applyFill="1" applyBorder="1" applyAlignment="1" applyProtection="1">
      <alignment horizontal="left" vertical="center"/>
      <protection locked="0"/>
    </xf>
    <xf numFmtId="0" fontId="4" fillId="7" borderId="14" xfId="24" applyFont="1" applyFill="1" applyBorder="1" applyAlignment="1" applyProtection="1">
      <alignment horizontal="left" vertical="center"/>
      <protection locked="0"/>
    </xf>
    <xf numFmtId="0" fontId="4" fillId="0" borderId="9" xfId="15" applyFont="1" applyBorder="1" applyAlignment="1">
      <alignment horizontal="center"/>
    </xf>
    <xf numFmtId="0" fontId="3" fillId="0" borderId="0" xfId="0" applyFont="1" applyAlignment="1">
      <alignment horizontal="center"/>
    </xf>
    <xf numFmtId="0" fontId="3" fillId="0" borderId="9" xfId="0" applyFont="1" applyBorder="1" applyAlignment="1">
      <alignment horizontal="center"/>
    </xf>
    <xf numFmtId="0" fontId="7" fillId="0" borderId="0" xfId="0" applyFont="1" applyAlignment="1">
      <alignment horizontal="center"/>
    </xf>
    <xf numFmtId="37" fontId="4" fillId="0" borderId="0" xfId="0" applyNumberFormat="1" applyFont="1" applyAlignment="1">
      <alignment horizontal="center"/>
    </xf>
    <xf numFmtId="0" fontId="4" fillId="0" borderId="0" xfId="4" applyFont="1" applyAlignment="1">
      <alignment horizontal="center"/>
    </xf>
    <xf numFmtId="0" fontId="4" fillId="0" borderId="0" xfId="0" applyFont="1" applyAlignment="1" applyProtection="1">
      <alignment horizontal="center"/>
      <protection locked="0"/>
    </xf>
    <xf numFmtId="37" fontId="4" fillId="4" borderId="0" xfId="0" applyNumberFormat="1" applyFont="1" applyFill="1" applyAlignment="1" applyProtection="1">
      <alignment horizontal="center"/>
      <protection locked="0"/>
    </xf>
    <xf numFmtId="37" fontId="5" fillId="4" borderId="8" xfId="0" applyNumberFormat="1" applyFont="1" applyFill="1" applyBorder="1" applyAlignment="1">
      <alignment horizontal="center"/>
    </xf>
    <xf numFmtId="37" fontId="5" fillId="4" borderId="0" xfId="0" applyNumberFormat="1" applyFont="1" applyFill="1" applyAlignment="1">
      <alignment horizontal="center"/>
    </xf>
    <xf numFmtId="37" fontId="4" fillId="4" borderId="13" xfId="0" applyNumberFormat="1" applyFont="1" applyFill="1" applyBorder="1" applyAlignment="1">
      <alignment horizontal="center"/>
    </xf>
    <xf numFmtId="37" fontId="4" fillId="4" borderId="14" xfId="0" applyNumberFormat="1" applyFont="1" applyFill="1" applyBorder="1" applyAlignment="1">
      <alignment horizontal="center"/>
    </xf>
    <xf numFmtId="37" fontId="4" fillId="4" borderId="17" xfId="0" applyNumberFormat="1" applyFont="1" applyFill="1" applyBorder="1" applyAlignment="1">
      <alignment horizontal="center"/>
    </xf>
    <xf numFmtId="37" fontId="4" fillId="4" borderId="0" xfId="0" applyNumberFormat="1" applyFont="1" applyFill="1" applyAlignment="1">
      <alignment horizontal="center"/>
    </xf>
    <xf numFmtId="37" fontId="4" fillId="4" borderId="8" xfId="0" applyNumberFormat="1" applyFont="1" applyFill="1" applyBorder="1" applyAlignment="1">
      <alignment horizontal="center"/>
    </xf>
    <xf numFmtId="37" fontId="6" fillId="4" borderId="0" xfId="0" applyNumberFormat="1" applyFont="1" applyFill="1" applyAlignment="1">
      <alignment horizontal="center"/>
    </xf>
    <xf numFmtId="37" fontId="12" fillId="4" borderId="11" xfId="0" applyNumberFormat="1" applyFont="1" applyFill="1" applyBorder="1" applyAlignment="1">
      <alignment horizontal="right"/>
    </xf>
    <xf numFmtId="37" fontId="12" fillId="4" borderId="9" xfId="0" applyNumberFormat="1" applyFont="1" applyFill="1" applyBorder="1" applyAlignment="1">
      <alignment horizontal="right"/>
    </xf>
    <xf numFmtId="37" fontId="12" fillId="4" borderId="6" xfId="0" applyNumberFormat="1" applyFont="1" applyFill="1" applyBorder="1" applyAlignment="1">
      <alignment horizontal="right"/>
    </xf>
    <xf numFmtId="37" fontId="4" fillId="4" borderId="0" xfId="0" applyNumberFormat="1" applyFont="1" applyFill="1" applyAlignment="1">
      <alignment horizontal="left" wrapText="1"/>
    </xf>
    <xf numFmtId="0" fontId="6" fillId="4" borderId="0" xfId="0" applyFont="1" applyFill="1" applyAlignment="1">
      <alignment horizontal="center" vertical="center"/>
    </xf>
    <xf numFmtId="37" fontId="5" fillId="4" borderId="0" xfId="0" applyNumberFormat="1" applyFont="1" applyFill="1" applyAlignment="1">
      <alignment horizontal="center" vertical="center"/>
    </xf>
    <xf numFmtId="0" fontId="0" fillId="4" borderId="0" xfId="0" applyFill="1" applyAlignment="1">
      <alignment vertical="center"/>
    </xf>
    <xf numFmtId="0" fontId="4" fillId="4" borderId="0" xfId="0" applyFont="1" applyFill="1" applyAlignment="1">
      <alignment horizontal="center" vertical="center"/>
    </xf>
    <xf numFmtId="37" fontId="6" fillId="4" borderId="0" xfId="0" applyNumberFormat="1" applyFont="1" applyFill="1" applyAlignment="1">
      <alignment horizontal="center" vertical="center"/>
    </xf>
    <xf numFmtId="37" fontId="4" fillId="4" borderId="0" xfId="0" applyNumberFormat="1" applyFont="1" applyFill="1" applyAlignment="1">
      <alignment horizontal="center" vertical="center"/>
    </xf>
    <xf numFmtId="0" fontId="4" fillId="4" borderId="4" xfId="0" applyFont="1" applyFill="1" applyBorder="1" applyAlignment="1">
      <alignment horizontal="center" vertical="center"/>
    </xf>
    <xf numFmtId="49" fontId="4" fillId="4" borderId="0" xfId="0" applyNumberFormat="1" applyFont="1" applyFill="1" applyAlignment="1" applyProtection="1">
      <alignment horizontal="left" vertical="center"/>
      <protection locked="0"/>
    </xf>
    <xf numFmtId="4" fontId="3" fillId="0" borderId="4" xfId="14" applyNumberFormat="1" applyFont="1" applyBorder="1" applyAlignment="1">
      <alignment horizontal="center"/>
    </xf>
    <xf numFmtId="0" fontId="3" fillId="0" borderId="0" xfId="0" applyFont="1" applyAlignment="1">
      <alignment horizontal="right" wrapText="1"/>
    </xf>
    <xf numFmtId="0" fontId="3" fillId="0" borderId="1" xfId="0" applyFont="1" applyBorder="1" applyAlignment="1">
      <alignment horizontal="center"/>
    </xf>
    <xf numFmtId="0" fontId="3" fillId="0" borderId="3" xfId="0" applyFont="1" applyBorder="1" applyAlignment="1">
      <alignment horizontal="center"/>
    </xf>
    <xf numFmtId="0" fontId="6" fillId="0" borderId="0" xfId="0" applyFont="1" applyAlignment="1">
      <alignment horizontal="center"/>
    </xf>
    <xf numFmtId="0" fontId="5"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wrapText="1"/>
    </xf>
    <xf numFmtId="0" fontId="32" fillId="0" borderId="13" xfId="0" applyFont="1" applyBorder="1" applyAlignment="1">
      <alignment horizontal="center"/>
    </xf>
    <xf numFmtId="0" fontId="32" fillId="0" borderId="17" xfId="0" applyFont="1" applyBorder="1" applyAlignment="1">
      <alignment horizontal="center"/>
    </xf>
    <xf numFmtId="0" fontId="32" fillId="0" borderId="14" xfId="0" applyFont="1" applyBorder="1" applyAlignment="1">
      <alignment horizontal="center"/>
    </xf>
    <xf numFmtId="0" fontId="31" fillId="0" borderId="0" xfId="0" applyFont="1" applyAlignment="1">
      <alignment horizontal="center"/>
    </xf>
    <xf numFmtId="0" fontId="32" fillId="0" borderId="0" xfId="0" applyFont="1" applyAlignment="1">
      <alignment horizontal="center" wrapText="1"/>
    </xf>
    <xf numFmtId="0" fontId="32" fillId="0" borderId="0" xfId="0" applyFont="1" applyAlignment="1">
      <alignment horizontal="center"/>
    </xf>
    <xf numFmtId="0" fontId="31" fillId="15" borderId="13" xfId="0" applyFont="1" applyFill="1" applyBorder="1" applyAlignment="1">
      <alignment horizontal="center" vertical="center"/>
    </xf>
    <xf numFmtId="0" fontId="31" fillId="15" borderId="17" xfId="0" applyFont="1" applyFill="1" applyBorder="1" applyAlignment="1">
      <alignment horizontal="center" vertical="center"/>
    </xf>
    <xf numFmtId="0" fontId="31" fillId="15" borderId="14" xfId="0" applyFont="1" applyFill="1" applyBorder="1" applyAlignment="1">
      <alignment horizontal="center" vertical="center"/>
    </xf>
    <xf numFmtId="0" fontId="32" fillId="0" borderId="4" xfId="0" applyFont="1" applyBorder="1" applyAlignment="1">
      <alignment horizontal="center"/>
    </xf>
    <xf numFmtId="0" fontId="32" fillId="0" borderId="32" xfId="0" applyFont="1" applyBorder="1" applyAlignment="1">
      <alignment horizontal="center"/>
    </xf>
    <xf numFmtId="0" fontId="34" fillId="0" borderId="3" xfId="0" applyFont="1" applyBorder="1" applyAlignment="1">
      <alignment horizontal="center" vertical="center"/>
    </xf>
    <xf numFmtId="0" fontId="32" fillId="0" borderId="9" xfId="0" applyFont="1" applyBorder="1" applyAlignment="1">
      <alignment horizontal="center" wrapText="1"/>
    </xf>
    <xf numFmtId="174" fontId="25" fillId="7" borderId="9" xfId="18" applyNumberFormat="1" applyFont="1" applyFill="1" applyBorder="1" applyAlignment="1" applyProtection="1">
      <alignment horizontal="center"/>
      <protection locked="0"/>
    </xf>
    <xf numFmtId="0" fontId="26" fillId="10" borderId="0" xfId="18" applyFont="1" applyFill="1" applyAlignment="1">
      <alignment horizontal="center" wrapText="1"/>
    </xf>
    <xf numFmtId="0" fontId="25" fillId="0" borderId="0" xfId="18" applyFont="1" applyAlignment="1">
      <alignment horizontal="center" wrapText="1"/>
    </xf>
    <xf numFmtId="0" fontId="26" fillId="10" borderId="0" xfId="18" applyFont="1" applyFill="1" applyAlignment="1">
      <alignment horizontal="center" vertical="center"/>
    </xf>
    <xf numFmtId="0" fontId="26" fillId="0" borderId="0" xfId="18" applyFont="1" applyAlignment="1">
      <alignment horizontal="center" vertical="center"/>
    </xf>
    <xf numFmtId="0" fontId="26" fillId="10" borderId="0" xfId="18" applyFont="1" applyFill="1" applyAlignment="1">
      <alignment horizontal="center"/>
    </xf>
    <xf numFmtId="0" fontId="25" fillId="10" borderId="0" xfId="18" applyFont="1" applyFill="1" applyAlignment="1">
      <alignment wrapText="1"/>
    </xf>
    <xf numFmtId="174" fontId="25" fillId="10" borderId="0" xfId="18" applyNumberFormat="1" applyFont="1" applyFill="1"/>
    <xf numFmtId="0" fontId="26" fillId="10" borderId="18" xfId="18" applyFont="1" applyFill="1" applyBorder="1" applyAlignment="1">
      <alignment horizontal="center" vertical="center"/>
    </xf>
    <xf numFmtId="0" fontId="25" fillId="0" borderId="0" xfId="18" applyFont="1" applyAlignment="1">
      <alignment wrapText="1"/>
    </xf>
    <xf numFmtId="174" fontId="25" fillId="10" borderId="0" xfId="18" applyNumberFormat="1" applyFont="1" applyFill="1" applyAlignment="1">
      <alignment horizontal="center"/>
    </xf>
    <xf numFmtId="174" fontId="25" fillId="7" borderId="21" xfId="18" applyNumberFormat="1" applyFont="1" applyFill="1" applyBorder="1" applyAlignment="1" applyProtection="1">
      <alignment horizontal="center"/>
      <protection locked="0"/>
    </xf>
    <xf numFmtId="0" fontId="25" fillId="10" borderId="0" xfId="18" applyFont="1" applyFill="1"/>
    <xf numFmtId="0" fontId="25" fillId="0" borderId="0" xfId="18" applyFont="1"/>
    <xf numFmtId="0" fontId="25" fillId="10" borderId="15" xfId="18" applyFont="1" applyFill="1" applyBorder="1"/>
    <xf numFmtId="0" fontId="25" fillId="10" borderId="24" xfId="18" applyFont="1" applyFill="1" applyBorder="1"/>
    <xf numFmtId="5" fontId="25" fillId="10" borderId="9" xfId="18" applyNumberFormat="1" applyFont="1" applyFill="1" applyBorder="1" applyAlignment="1">
      <alignment horizontal="center"/>
    </xf>
    <xf numFmtId="0" fontId="25" fillId="0" borderId="18" xfId="18" applyFont="1" applyBorder="1" applyAlignment="1">
      <alignment horizontal="center" vertical="center"/>
    </xf>
    <xf numFmtId="0" fontId="26" fillId="0" borderId="0" xfId="18" applyFont="1" applyAlignment="1">
      <alignment horizontal="center" wrapText="1"/>
    </xf>
    <xf numFmtId="171" fontId="25" fillId="7" borderId="9" xfId="18" applyNumberFormat="1" applyFont="1" applyFill="1" applyBorder="1" applyAlignment="1" applyProtection="1">
      <alignment horizontal="center"/>
      <protection locked="0"/>
    </xf>
    <xf numFmtId="175" fontId="25" fillId="10" borderId="0" xfId="18" applyNumberFormat="1" applyFont="1" applyFill="1" applyAlignment="1">
      <alignment horizontal="center"/>
    </xf>
    <xf numFmtId="175" fontId="25" fillId="0" borderId="22" xfId="18" applyNumberFormat="1" applyFont="1" applyBorder="1" applyAlignment="1">
      <alignment horizontal="center"/>
    </xf>
    <xf numFmtId="0" fontId="25" fillId="10" borderId="0" xfId="18" applyFont="1" applyFill="1" applyAlignment="1">
      <alignment horizontal="center"/>
    </xf>
    <xf numFmtId="0" fontId="25" fillId="10" borderId="8" xfId="18" applyFont="1" applyFill="1" applyBorder="1" applyAlignment="1">
      <alignment horizontal="center"/>
    </xf>
    <xf numFmtId="0" fontId="25" fillId="10" borderId="25" xfId="18" applyFont="1" applyFill="1" applyBorder="1" applyAlignment="1">
      <alignment vertical="top" wrapText="1"/>
    </xf>
    <xf numFmtId="0" fontId="25" fillId="0" borderId="0" xfId="18" applyFont="1" applyAlignment="1">
      <alignment vertical="top" wrapText="1"/>
    </xf>
    <xf numFmtId="0" fontId="25" fillId="0" borderId="22" xfId="18" applyFont="1" applyBorder="1" applyAlignment="1">
      <alignment vertical="top" wrapText="1"/>
    </xf>
    <xf numFmtId="0" fontId="25" fillId="0" borderId="22" xfId="18" applyFont="1" applyBorder="1" applyAlignment="1">
      <alignment horizontal="center"/>
    </xf>
  </cellXfs>
  <cellStyles count="25">
    <cellStyle name="Comma 2" xfId="20" xr:uid="{00000000-0005-0000-0000-000000000000}"/>
    <cellStyle name="Currency" xfId="1" builtinId="4"/>
    <cellStyle name="Hyperlink 2 2" xfId="22" xr:uid="{8C6E4A1E-8933-4589-A101-FCA361AAADF6}"/>
    <cellStyle name="Normal" xfId="0" builtinId="0"/>
    <cellStyle name="Normal 10 2 2 2" xfId="19" xr:uid="{00000000-0005-0000-0000-000003000000}"/>
    <cellStyle name="Normal 2" xfId="18" xr:uid="{00000000-0005-0000-0000-000004000000}"/>
    <cellStyle name="Normal 7" xfId="23" xr:uid="{5D3D32A5-DB58-4B11-AE87-A5E2AA847586}"/>
    <cellStyle name="Normal 7 2" xfId="24" xr:uid="{7A805B7A-2A5D-406B-8AD4-18523EB96761}"/>
    <cellStyle name="Normal_BFCCA" xfId="2" xr:uid="{00000000-0005-0000-0000-000005000000}"/>
    <cellStyle name="Normal_BFCCA1" xfId="3" xr:uid="{00000000-0005-0000-0000-000006000000}"/>
    <cellStyle name="Normal_BFCCD" xfId="4" xr:uid="{00000000-0005-0000-0000-000007000000}"/>
    <cellStyle name="Normal_BFCCD2" xfId="5" xr:uid="{00000000-0005-0000-0000-000008000000}"/>
    <cellStyle name="Normal_BFCCE" xfId="6" xr:uid="{00000000-0005-0000-0000-000009000000}"/>
    <cellStyle name="Normal_BFCCE2" xfId="7" xr:uid="{00000000-0005-0000-0000-00000A000000}"/>
    <cellStyle name="Normal_BFCCG" xfId="8" xr:uid="{00000000-0005-0000-0000-00000B000000}"/>
    <cellStyle name="Normal_BFCCG2" xfId="9" xr:uid="{00000000-0005-0000-0000-00000C000000}"/>
    <cellStyle name="Normal_BFCCH" xfId="10" xr:uid="{00000000-0005-0000-0000-00000D000000}"/>
    <cellStyle name="Normal_BFCCH2" xfId="11" xr:uid="{00000000-0005-0000-0000-00000E000000}"/>
    <cellStyle name="Normal_BFCCI" xfId="12" xr:uid="{00000000-0005-0000-0000-00000F000000}"/>
    <cellStyle name="Normal_BFCCK" xfId="13" xr:uid="{00000000-0005-0000-0000-000010000000}"/>
    <cellStyle name="Normal_BFCCM" xfId="14" xr:uid="{00000000-0005-0000-0000-000011000000}"/>
    <cellStyle name="Normal_F112" xfId="15" xr:uid="{00000000-0005-0000-0000-000012000000}"/>
    <cellStyle name="Normal_WCC1" xfId="16" xr:uid="{00000000-0005-0000-0000-000013000000}"/>
    <cellStyle name="Percent" xfId="17" builtinId="5"/>
    <cellStyle name="Percent 2" xfId="21" xr:uid="{00000000-0005-0000-0000-000015000000}"/>
  </cellStyles>
  <dxfs count="0"/>
  <tableStyles count="0" defaultTableStyle="TableStyleMedium9" defaultPivotStyle="PivotStyleLight16"/>
  <colors>
    <mruColors>
      <color rgb="FF00FF00"/>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1343025</xdr:colOff>
      <xdr:row>12</xdr:row>
      <xdr:rowOff>19050</xdr:rowOff>
    </xdr:from>
    <xdr:to>
      <xdr:col>1</xdr:col>
      <xdr:colOff>114300</xdr:colOff>
      <xdr:row>12</xdr:row>
      <xdr:rowOff>171450</xdr:rowOff>
    </xdr:to>
    <xdr:sp macro="" textlink="">
      <xdr:nvSpPr>
        <xdr:cNvPr id="2" name="Text Box 2">
          <a:extLst>
            <a:ext uri="{FF2B5EF4-FFF2-40B4-BE49-F238E27FC236}">
              <a16:creationId xmlns:a16="http://schemas.microsoft.com/office/drawing/2014/main" id="{157F9903-3B6D-4F1F-B2AF-0A4D0BA2B90E}"/>
            </a:ext>
          </a:extLst>
        </xdr:cNvPr>
        <xdr:cNvSpPr txBox="1"/>
      </xdr:nvSpPr>
      <xdr:spPr>
        <a:xfrm>
          <a:off x="1343025" y="24193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hyperlink" Target="https://pooledmoneyinvestmentboard.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2"/>
  <sheetViews>
    <sheetView tabSelected="1" workbookViewId="0">
      <selection activeCell="G6" sqref="G6"/>
    </sheetView>
  </sheetViews>
  <sheetFormatPr defaultColWidth="10.75" defaultRowHeight="15.75"/>
  <cols>
    <col min="1" max="1" width="11.5" style="480" customWidth="1"/>
    <col min="2" max="2" width="34.875" style="480" customWidth="1"/>
    <col min="3" max="3" width="11.75" style="480" customWidth="1"/>
    <col min="4" max="4" width="18.75" style="480" customWidth="1"/>
    <col min="5" max="5" width="17.125" style="480" customWidth="1"/>
    <col min="6" max="6" width="2.125" style="480" customWidth="1"/>
    <col min="7" max="253" width="10.75" style="480"/>
    <col min="254" max="254" width="18.875" style="480" customWidth="1"/>
    <col min="255" max="255" width="24.875" style="480" customWidth="1"/>
    <col min="256" max="256" width="11.75" style="480" customWidth="1"/>
    <col min="257" max="257" width="18.75" style="480" customWidth="1"/>
    <col min="258" max="258" width="17.125" style="480" customWidth="1"/>
    <col min="259" max="259" width="2.125" style="480" customWidth="1"/>
    <col min="260" max="260" width="22.375" style="480" customWidth="1"/>
    <col min="261" max="509" width="10.75" style="480"/>
    <col min="510" max="510" width="18.875" style="480" customWidth="1"/>
    <col min="511" max="511" width="24.875" style="480" customWidth="1"/>
    <col min="512" max="512" width="11.75" style="480" customWidth="1"/>
    <col min="513" max="513" width="18.75" style="480" customWidth="1"/>
    <col min="514" max="514" width="17.125" style="480" customWidth="1"/>
    <col min="515" max="515" width="2.125" style="480" customWidth="1"/>
    <col min="516" max="516" width="22.375" style="480" customWidth="1"/>
    <col min="517" max="765" width="10.75" style="480"/>
    <col min="766" max="766" width="18.875" style="480" customWidth="1"/>
    <col min="767" max="767" width="24.875" style="480" customWidth="1"/>
    <col min="768" max="768" width="11.75" style="480" customWidth="1"/>
    <col min="769" max="769" width="18.75" style="480" customWidth="1"/>
    <col min="770" max="770" width="17.125" style="480" customWidth="1"/>
    <col min="771" max="771" width="2.125" style="480" customWidth="1"/>
    <col min="772" max="772" width="22.375" style="480" customWidth="1"/>
    <col min="773" max="1021" width="10.75" style="480"/>
    <col min="1022" max="1022" width="18.875" style="480" customWidth="1"/>
    <col min="1023" max="1023" width="24.875" style="480" customWidth="1"/>
    <col min="1024" max="1024" width="11.75" style="480" customWidth="1"/>
    <col min="1025" max="1025" width="18.75" style="480" customWidth="1"/>
    <col min="1026" max="1026" width="17.125" style="480" customWidth="1"/>
    <col min="1027" max="1027" width="2.125" style="480" customWidth="1"/>
    <col min="1028" max="1028" width="22.375" style="480" customWidth="1"/>
    <col min="1029" max="1277" width="10.75" style="480"/>
    <col min="1278" max="1278" width="18.875" style="480" customWidth="1"/>
    <col min="1279" max="1279" width="24.875" style="480" customWidth="1"/>
    <col min="1280" max="1280" width="11.75" style="480" customWidth="1"/>
    <col min="1281" max="1281" width="18.75" style="480" customWidth="1"/>
    <col min="1282" max="1282" width="17.125" style="480" customWidth="1"/>
    <col min="1283" max="1283" width="2.125" style="480" customWidth="1"/>
    <col min="1284" max="1284" width="22.375" style="480" customWidth="1"/>
    <col min="1285" max="1533" width="10.75" style="480"/>
    <col min="1534" max="1534" width="18.875" style="480" customWidth="1"/>
    <col min="1535" max="1535" width="24.875" style="480" customWidth="1"/>
    <col min="1536" max="1536" width="11.75" style="480" customWidth="1"/>
    <col min="1537" max="1537" width="18.75" style="480" customWidth="1"/>
    <col min="1538" max="1538" width="17.125" style="480" customWidth="1"/>
    <col min="1539" max="1539" width="2.125" style="480" customWidth="1"/>
    <col min="1540" max="1540" width="22.375" style="480" customWidth="1"/>
    <col min="1541" max="1789" width="10.75" style="480"/>
    <col min="1790" max="1790" width="18.875" style="480" customWidth="1"/>
    <col min="1791" max="1791" width="24.875" style="480" customWidth="1"/>
    <col min="1792" max="1792" width="11.75" style="480" customWidth="1"/>
    <col min="1793" max="1793" width="18.75" style="480" customWidth="1"/>
    <col min="1794" max="1794" width="17.125" style="480" customWidth="1"/>
    <col min="1795" max="1795" width="2.125" style="480" customWidth="1"/>
    <col min="1796" max="1796" width="22.375" style="480" customWidth="1"/>
    <col min="1797" max="2045" width="10.75" style="480"/>
    <col min="2046" max="2046" width="18.875" style="480" customWidth="1"/>
    <col min="2047" max="2047" width="24.875" style="480" customWidth="1"/>
    <col min="2048" max="2048" width="11.75" style="480" customWidth="1"/>
    <col min="2049" max="2049" width="18.75" style="480" customWidth="1"/>
    <col min="2050" max="2050" width="17.125" style="480" customWidth="1"/>
    <col min="2051" max="2051" width="2.125" style="480" customWidth="1"/>
    <col min="2052" max="2052" width="22.375" style="480" customWidth="1"/>
    <col min="2053" max="2301" width="10.75" style="480"/>
    <col min="2302" max="2302" width="18.875" style="480" customWidth="1"/>
    <col min="2303" max="2303" width="24.875" style="480" customWidth="1"/>
    <col min="2304" max="2304" width="11.75" style="480" customWidth="1"/>
    <col min="2305" max="2305" width="18.75" style="480" customWidth="1"/>
    <col min="2306" max="2306" width="17.125" style="480" customWidth="1"/>
    <col min="2307" max="2307" width="2.125" style="480" customWidth="1"/>
    <col min="2308" max="2308" width="22.375" style="480" customWidth="1"/>
    <col min="2309" max="2557" width="10.75" style="480"/>
    <col min="2558" max="2558" width="18.875" style="480" customWidth="1"/>
    <col min="2559" max="2559" width="24.875" style="480" customWidth="1"/>
    <col min="2560" max="2560" width="11.75" style="480" customWidth="1"/>
    <col min="2561" max="2561" width="18.75" style="480" customWidth="1"/>
    <col min="2562" max="2562" width="17.125" style="480" customWidth="1"/>
    <col min="2563" max="2563" width="2.125" style="480" customWidth="1"/>
    <col min="2564" max="2564" width="22.375" style="480" customWidth="1"/>
    <col min="2565" max="2813" width="10.75" style="480"/>
    <col min="2814" max="2814" width="18.875" style="480" customWidth="1"/>
    <col min="2815" max="2815" width="24.875" style="480" customWidth="1"/>
    <col min="2816" max="2816" width="11.75" style="480" customWidth="1"/>
    <col min="2817" max="2817" width="18.75" style="480" customWidth="1"/>
    <col min="2818" max="2818" width="17.125" style="480" customWidth="1"/>
    <col min="2819" max="2819" width="2.125" style="480" customWidth="1"/>
    <col min="2820" max="2820" width="22.375" style="480" customWidth="1"/>
    <col min="2821" max="3069" width="10.75" style="480"/>
    <col min="3070" max="3070" width="18.875" style="480" customWidth="1"/>
    <col min="3071" max="3071" width="24.875" style="480" customWidth="1"/>
    <col min="3072" max="3072" width="11.75" style="480" customWidth="1"/>
    <col min="3073" max="3073" width="18.75" style="480" customWidth="1"/>
    <col min="3074" max="3074" width="17.125" style="480" customWidth="1"/>
    <col min="3075" max="3075" width="2.125" style="480" customWidth="1"/>
    <col min="3076" max="3076" width="22.375" style="480" customWidth="1"/>
    <col min="3077" max="3325" width="10.75" style="480"/>
    <col min="3326" max="3326" width="18.875" style="480" customWidth="1"/>
    <col min="3327" max="3327" width="24.875" style="480" customWidth="1"/>
    <col min="3328" max="3328" width="11.75" style="480" customWidth="1"/>
    <col min="3329" max="3329" width="18.75" style="480" customWidth="1"/>
    <col min="3330" max="3330" width="17.125" style="480" customWidth="1"/>
    <col min="3331" max="3331" width="2.125" style="480" customWidth="1"/>
    <col min="3332" max="3332" width="22.375" style="480" customWidth="1"/>
    <col min="3333" max="3581" width="10.75" style="480"/>
    <col min="3582" max="3582" width="18.875" style="480" customWidth="1"/>
    <col min="3583" max="3583" width="24.875" style="480" customWidth="1"/>
    <col min="3584" max="3584" width="11.75" style="480" customWidth="1"/>
    <col min="3585" max="3585" width="18.75" style="480" customWidth="1"/>
    <col min="3586" max="3586" width="17.125" style="480" customWidth="1"/>
    <col min="3587" max="3587" width="2.125" style="480" customWidth="1"/>
    <col min="3588" max="3588" width="22.375" style="480" customWidth="1"/>
    <col min="3589" max="3837" width="10.75" style="480"/>
    <col min="3838" max="3838" width="18.875" style="480" customWidth="1"/>
    <col min="3839" max="3839" width="24.875" style="480" customWidth="1"/>
    <col min="3840" max="3840" width="11.75" style="480" customWidth="1"/>
    <col min="3841" max="3841" width="18.75" style="480" customWidth="1"/>
    <col min="3842" max="3842" width="17.125" style="480" customWidth="1"/>
    <col min="3843" max="3843" width="2.125" style="480" customWidth="1"/>
    <col min="3844" max="3844" width="22.375" style="480" customWidth="1"/>
    <col min="3845" max="4093" width="10.75" style="480"/>
    <col min="4094" max="4094" width="18.875" style="480" customWidth="1"/>
    <col min="4095" max="4095" width="24.875" style="480" customWidth="1"/>
    <col min="4096" max="4096" width="11.75" style="480" customWidth="1"/>
    <col min="4097" max="4097" width="18.75" style="480" customWidth="1"/>
    <col min="4098" max="4098" width="17.125" style="480" customWidth="1"/>
    <col min="4099" max="4099" width="2.125" style="480" customWidth="1"/>
    <col min="4100" max="4100" width="22.375" style="480" customWidth="1"/>
    <col min="4101" max="4349" width="10.75" style="480"/>
    <col min="4350" max="4350" width="18.875" style="480" customWidth="1"/>
    <col min="4351" max="4351" width="24.875" style="480" customWidth="1"/>
    <col min="4352" max="4352" width="11.75" style="480" customWidth="1"/>
    <col min="4353" max="4353" width="18.75" style="480" customWidth="1"/>
    <col min="4354" max="4354" width="17.125" style="480" customWidth="1"/>
    <col min="4355" max="4355" width="2.125" style="480" customWidth="1"/>
    <col min="4356" max="4356" width="22.375" style="480" customWidth="1"/>
    <col min="4357" max="4605" width="10.75" style="480"/>
    <col min="4606" max="4606" width="18.875" style="480" customWidth="1"/>
    <col min="4607" max="4607" width="24.875" style="480" customWidth="1"/>
    <col min="4608" max="4608" width="11.75" style="480" customWidth="1"/>
    <col min="4609" max="4609" width="18.75" style="480" customWidth="1"/>
    <col min="4610" max="4610" width="17.125" style="480" customWidth="1"/>
    <col min="4611" max="4611" width="2.125" style="480" customWidth="1"/>
    <col min="4612" max="4612" width="22.375" style="480" customWidth="1"/>
    <col min="4613" max="4861" width="10.75" style="480"/>
    <col min="4862" max="4862" width="18.875" style="480" customWidth="1"/>
    <col min="4863" max="4863" width="24.875" style="480" customWidth="1"/>
    <col min="4864" max="4864" width="11.75" style="480" customWidth="1"/>
    <col min="4865" max="4865" width="18.75" style="480" customWidth="1"/>
    <col min="4866" max="4866" width="17.125" style="480" customWidth="1"/>
    <col min="4867" max="4867" width="2.125" style="480" customWidth="1"/>
    <col min="4868" max="4868" width="22.375" style="480" customWidth="1"/>
    <col min="4869" max="5117" width="10.75" style="480"/>
    <col min="5118" max="5118" width="18.875" style="480" customWidth="1"/>
    <col min="5119" max="5119" width="24.875" style="480" customWidth="1"/>
    <col min="5120" max="5120" width="11.75" style="480" customWidth="1"/>
    <col min="5121" max="5121" width="18.75" style="480" customWidth="1"/>
    <col min="5122" max="5122" width="17.125" style="480" customWidth="1"/>
    <col min="5123" max="5123" width="2.125" style="480" customWidth="1"/>
    <col min="5124" max="5124" width="22.375" style="480" customWidth="1"/>
    <col min="5125" max="5373" width="10.75" style="480"/>
    <col min="5374" max="5374" width="18.875" style="480" customWidth="1"/>
    <col min="5375" max="5375" width="24.875" style="480" customWidth="1"/>
    <col min="5376" max="5376" width="11.75" style="480" customWidth="1"/>
    <col min="5377" max="5377" width="18.75" style="480" customWidth="1"/>
    <col min="5378" max="5378" width="17.125" style="480" customWidth="1"/>
    <col min="5379" max="5379" width="2.125" style="480" customWidth="1"/>
    <col min="5380" max="5380" width="22.375" style="480" customWidth="1"/>
    <col min="5381" max="5629" width="10.75" style="480"/>
    <col min="5630" max="5630" width="18.875" style="480" customWidth="1"/>
    <col min="5631" max="5631" width="24.875" style="480" customWidth="1"/>
    <col min="5632" max="5632" width="11.75" style="480" customWidth="1"/>
    <col min="5633" max="5633" width="18.75" style="480" customWidth="1"/>
    <col min="5634" max="5634" width="17.125" style="480" customWidth="1"/>
    <col min="5635" max="5635" width="2.125" style="480" customWidth="1"/>
    <col min="5636" max="5636" width="22.375" style="480" customWidth="1"/>
    <col min="5637" max="5885" width="10.75" style="480"/>
    <col min="5886" max="5886" width="18.875" style="480" customWidth="1"/>
    <col min="5887" max="5887" width="24.875" style="480" customWidth="1"/>
    <col min="5888" max="5888" width="11.75" style="480" customWidth="1"/>
    <col min="5889" max="5889" width="18.75" style="480" customWidth="1"/>
    <col min="5890" max="5890" width="17.125" style="480" customWidth="1"/>
    <col min="5891" max="5891" width="2.125" style="480" customWidth="1"/>
    <col min="5892" max="5892" width="22.375" style="480" customWidth="1"/>
    <col min="5893" max="6141" width="10.75" style="480"/>
    <col min="6142" max="6142" width="18.875" style="480" customWidth="1"/>
    <col min="6143" max="6143" width="24.875" style="480" customWidth="1"/>
    <col min="6144" max="6144" width="11.75" style="480" customWidth="1"/>
    <col min="6145" max="6145" width="18.75" style="480" customWidth="1"/>
    <col min="6146" max="6146" width="17.125" style="480" customWidth="1"/>
    <col min="6147" max="6147" width="2.125" style="480" customWidth="1"/>
    <col min="6148" max="6148" width="22.375" style="480" customWidth="1"/>
    <col min="6149" max="6397" width="10.75" style="480"/>
    <col min="6398" max="6398" width="18.875" style="480" customWidth="1"/>
    <col min="6399" max="6399" width="24.875" style="480" customWidth="1"/>
    <col min="6400" max="6400" width="11.75" style="480" customWidth="1"/>
    <col min="6401" max="6401" width="18.75" style="480" customWidth="1"/>
    <col min="6402" max="6402" width="17.125" style="480" customWidth="1"/>
    <col min="6403" max="6403" width="2.125" style="480" customWidth="1"/>
    <col min="6404" max="6404" width="22.375" style="480" customWidth="1"/>
    <col min="6405" max="6653" width="10.75" style="480"/>
    <col min="6654" max="6654" width="18.875" style="480" customWidth="1"/>
    <col min="6655" max="6655" width="24.875" style="480" customWidth="1"/>
    <col min="6656" max="6656" width="11.75" style="480" customWidth="1"/>
    <col min="6657" max="6657" width="18.75" style="480" customWidth="1"/>
    <col min="6658" max="6658" width="17.125" style="480" customWidth="1"/>
    <col min="6659" max="6659" width="2.125" style="480" customWidth="1"/>
    <col min="6660" max="6660" width="22.375" style="480" customWidth="1"/>
    <col min="6661" max="6909" width="10.75" style="480"/>
    <col min="6910" max="6910" width="18.875" style="480" customWidth="1"/>
    <col min="6911" max="6911" width="24.875" style="480" customWidth="1"/>
    <col min="6912" max="6912" width="11.75" style="480" customWidth="1"/>
    <col min="6913" max="6913" width="18.75" style="480" customWidth="1"/>
    <col min="6914" max="6914" width="17.125" style="480" customWidth="1"/>
    <col min="6915" max="6915" width="2.125" style="480" customWidth="1"/>
    <col min="6916" max="6916" width="22.375" style="480" customWidth="1"/>
    <col min="6917" max="7165" width="10.75" style="480"/>
    <col min="7166" max="7166" width="18.875" style="480" customWidth="1"/>
    <col min="7167" max="7167" width="24.875" style="480" customWidth="1"/>
    <col min="7168" max="7168" width="11.75" style="480" customWidth="1"/>
    <col min="7169" max="7169" width="18.75" style="480" customWidth="1"/>
    <col min="7170" max="7170" width="17.125" style="480" customWidth="1"/>
    <col min="7171" max="7171" width="2.125" style="480" customWidth="1"/>
    <col min="7172" max="7172" width="22.375" style="480" customWidth="1"/>
    <col min="7173" max="7421" width="10.75" style="480"/>
    <col min="7422" max="7422" width="18.875" style="480" customWidth="1"/>
    <col min="7423" max="7423" width="24.875" style="480" customWidth="1"/>
    <col min="7424" max="7424" width="11.75" style="480" customWidth="1"/>
    <col min="7425" max="7425" width="18.75" style="480" customWidth="1"/>
    <col min="7426" max="7426" width="17.125" style="480" customWidth="1"/>
    <col min="7427" max="7427" width="2.125" style="480" customWidth="1"/>
    <col min="7428" max="7428" width="22.375" style="480" customWidth="1"/>
    <col min="7429" max="7677" width="10.75" style="480"/>
    <col min="7678" max="7678" width="18.875" style="480" customWidth="1"/>
    <col min="7679" max="7679" width="24.875" style="480" customWidth="1"/>
    <col min="7680" max="7680" width="11.75" style="480" customWidth="1"/>
    <col min="7681" max="7681" width="18.75" style="480" customWidth="1"/>
    <col min="7682" max="7682" width="17.125" style="480" customWidth="1"/>
    <col min="7683" max="7683" width="2.125" style="480" customWidth="1"/>
    <col min="7684" max="7684" width="22.375" style="480" customWidth="1"/>
    <col min="7685" max="7933" width="10.75" style="480"/>
    <col min="7934" max="7934" width="18.875" style="480" customWidth="1"/>
    <col min="7935" max="7935" width="24.875" style="480" customWidth="1"/>
    <col min="7936" max="7936" width="11.75" style="480" customWidth="1"/>
    <col min="7937" max="7937" width="18.75" style="480" customWidth="1"/>
    <col min="7938" max="7938" width="17.125" style="480" customWidth="1"/>
    <col min="7939" max="7939" width="2.125" style="480" customWidth="1"/>
    <col min="7940" max="7940" width="22.375" style="480" customWidth="1"/>
    <col min="7941" max="8189" width="10.75" style="480"/>
    <col min="8190" max="8190" width="18.875" style="480" customWidth="1"/>
    <col min="8191" max="8191" width="24.875" style="480" customWidth="1"/>
    <col min="8192" max="8192" width="11.75" style="480" customWidth="1"/>
    <col min="8193" max="8193" width="18.75" style="480" customWidth="1"/>
    <col min="8194" max="8194" width="17.125" style="480" customWidth="1"/>
    <col min="8195" max="8195" width="2.125" style="480" customWidth="1"/>
    <col min="8196" max="8196" width="22.375" style="480" customWidth="1"/>
    <col min="8197" max="8445" width="10.75" style="480"/>
    <col min="8446" max="8446" width="18.875" style="480" customWidth="1"/>
    <col min="8447" max="8447" width="24.875" style="480" customWidth="1"/>
    <col min="8448" max="8448" width="11.75" style="480" customWidth="1"/>
    <col min="8449" max="8449" width="18.75" style="480" customWidth="1"/>
    <col min="8450" max="8450" width="17.125" style="480" customWidth="1"/>
    <col min="8451" max="8451" width="2.125" style="480" customWidth="1"/>
    <col min="8452" max="8452" width="22.375" style="480" customWidth="1"/>
    <col min="8453" max="8701" width="10.75" style="480"/>
    <col min="8702" max="8702" width="18.875" style="480" customWidth="1"/>
    <col min="8703" max="8703" width="24.875" style="480" customWidth="1"/>
    <col min="8704" max="8704" width="11.75" style="480" customWidth="1"/>
    <col min="8705" max="8705" width="18.75" style="480" customWidth="1"/>
    <col min="8706" max="8706" width="17.125" style="480" customWidth="1"/>
    <col min="8707" max="8707" width="2.125" style="480" customWidth="1"/>
    <col min="8708" max="8708" width="22.375" style="480" customWidth="1"/>
    <col min="8709" max="8957" width="10.75" style="480"/>
    <col min="8958" max="8958" width="18.875" style="480" customWidth="1"/>
    <col min="8959" max="8959" width="24.875" style="480" customWidth="1"/>
    <col min="8960" max="8960" width="11.75" style="480" customWidth="1"/>
    <col min="8961" max="8961" width="18.75" style="480" customWidth="1"/>
    <col min="8962" max="8962" width="17.125" style="480" customWidth="1"/>
    <col min="8963" max="8963" width="2.125" style="480" customWidth="1"/>
    <col min="8964" max="8964" width="22.375" style="480" customWidth="1"/>
    <col min="8965" max="9213" width="10.75" style="480"/>
    <col min="9214" max="9214" width="18.875" style="480" customWidth="1"/>
    <col min="9215" max="9215" width="24.875" style="480" customWidth="1"/>
    <col min="9216" max="9216" width="11.75" style="480" customWidth="1"/>
    <col min="9217" max="9217" width="18.75" style="480" customWidth="1"/>
    <col min="9218" max="9218" width="17.125" style="480" customWidth="1"/>
    <col min="9219" max="9219" width="2.125" style="480" customWidth="1"/>
    <col min="9220" max="9220" width="22.375" style="480" customWidth="1"/>
    <col min="9221" max="9469" width="10.75" style="480"/>
    <col min="9470" max="9470" width="18.875" style="480" customWidth="1"/>
    <col min="9471" max="9471" width="24.875" style="480" customWidth="1"/>
    <col min="9472" max="9472" width="11.75" style="480" customWidth="1"/>
    <col min="9473" max="9473" width="18.75" style="480" customWidth="1"/>
    <col min="9474" max="9474" width="17.125" style="480" customWidth="1"/>
    <col min="9475" max="9475" width="2.125" style="480" customWidth="1"/>
    <col min="9476" max="9476" width="22.375" style="480" customWidth="1"/>
    <col min="9477" max="9725" width="10.75" style="480"/>
    <col min="9726" max="9726" width="18.875" style="480" customWidth="1"/>
    <col min="9727" max="9727" width="24.875" style="480" customWidth="1"/>
    <col min="9728" max="9728" width="11.75" style="480" customWidth="1"/>
    <col min="9729" max="9729" width="18.75" style="480" customWidth="1"/>
    <col min="9730" max="9730" width="17.125" style="480" customWidth="1"/>
    <col min="9731" max="9731" width="2.125" style="480" customWidth="1"/>
    <col min="9732" max="9732" width="22.375" style="480" customWidth="1"/>
    <col min="9733" max="9981" width="10.75" style="480"/>
    <col min="9982" max="9982" width="18.875" style="480" customWidth="1"/>
    <col min="9983" max="9983" width="24.875" style="480" customWidth="1"/>
    <col min="9984" max="9984" width="11.75" style="480" customWidth="1"/>
    <col min="9985" max="9985" width="18.75" style="480" customWidth="1"/>
    <col min="9986" max="9986" width="17.125" style="480" customWidth="1"/>
    <col min="9987" max="9987" width="2.125" style="480" customWidth="1"/>
    <col min="9988" max="9988" width="22.375" style="480" customWidth="1"/>
    <col min="9989" max="10237" width="10.75" style="480"/>
    <col min="10238" max="10238" width="18.875" style="480" customWidth="1"/>
    <col min="10239" max="10239" width="24.875" style="480" customWidth="1"/>
    <col min="10240" max="10240" width="11.75" style="480" customWidth="1"/>
    <col min="10241" max="10241" width="18.75" style="480" customWidth="1"/>
    <col min="10242" max="10242" width="17.125" style="480" customWidth="1"/>
    <col min="10243" max="10243" width="2.125" style="480" customWidth="1"/>
    <col min="10244" max="10244" width="22.375" style="480" customWidth="1"/>
    <col min="10245" max="10493" width="10.75" style="480"/>
    <col min="10494" max="10494" width="18.875" style="480" customWidth="1"/>
    <col min="10495" max="10495" width="24.875" style="480" customWidth="1"/>
    <col min="10496" max="10496" width="11.75" style="480" customWidth="1"/>
    <col min="10497" max="10497" width="18.75" style="480" customWidth="1"/>
    <col min="10498" max="10498" width="17.125" style="480" customWidth="1"/>
    <col min="10499" max="10499" width="2.125" style="480" customWidth="1"/>
    <col min="10500" max="10500" width="22.375" style="480" customWidth="1"/>
    <col min="10501" max="10749" width="10.75" style="480"/>
    <col min="10750" max="10750" width="18.875" style="480" customWidth="1"/>
    <col min="10751" max="10751" width="24.875" style="480" customWidth="1"/>
    <col min="10752" max="10752" width="11.75" style="480" customWidth="1"/>
    <col min="10753" max="10753" width="18.75" style="480" customWidth="1"/>
    <col min="10754" max="10754" width="17.125" style="480" customWidth="1"/>
    <col min="10755" max="10755" width="2.125" style="480" customWidth="1"/>
    <col min="10756" max="10756" width="22.375" style="480" customWidth="1"/>
    <col min="10757" max="11005" width="10.75" style="480"/>
    <col min="11006" max="11006" width="18.875" style="480" customWidth="1"/>
    <col min="11007" max="11007" width="24.875" style="480" customWidth="1"/>
    <col min="11008" max="11008" width="11.75" style="480" customWidth="1"/>
    <col min="11009" max="11009" width="18.75" style="480" customWidth="1"/>
    <col min="11010" max="11010" width="17.125" style="480" customWidth="1"/>
    <col min="11011" max="11011" width="2.125" style="480" customWidth="1"/>
    <col min="11012" max="11012" width="22.375" style="480" customWidth="1"/>
    <col min="11013" max="11261" width="10.75" style="480"/>
    <col min="11262" max="11262" width="18.875" style="480" customWidth="1"/>
    <col min="11263" max="11263" width="24.875" style="480" customWidth="1"/>
    <col min="11264" max="11264" width="11.75" style="480" customWidth="1"/>
    <col min="11265" max="11265" width="18.75" style="480" customWidth="1"/>
    <col min="11266" max="11266" width="17.125" style="480" customWidth="1"/>
    <col min="11267" max="11267" width="2.125" style="480" customWidth="1"/>
    <col min="11268" max="11268" width="22.375" style="480" customWidth="1"/>
    <col min="11269" max="11517" width="10.75" style="480"/>
    <col min="11518" max="11518" width="18.875" style="480" customWidth="1"/>
    <col min="11519" max="11519" width="24.875" style="480" customWidth="1"/>
    <col min="11520" max="11520" width="11.75" style="480" customWidth="1"/>
    <col min="11521" max="11521" width="18.75" style="480" customWidth="1"/>
    <col min="11522" max="11522" width="17.125" style="480" customWidth="1"/>
    <col min="11523" max="11523" width="2.125" style="480" customWidth="1"/>
    <col min="11524" max="11524" width="22.375" style="480" customWidth="1"/>
    <col min="11525" max="11773" width="10.75" style="480"/>
    <col min="11774" max="11774" width="18.875" style="480" customWidth="1"/>
    <col min="11775" max="11775" width="24.875" style="480" customWidth="1"/>
    <col min="11776" max="11776" width="11.75" style="480" customWidth="1"/>
    <col min="11777" max="11777" width="18.75" style="480" customWidth="1"/>
    <col min="11778" max="11778" width="17.125" style="480" customWidth="1"/>
    <col min="11779" max="11779" width="2.125" style="480" customWidth="1"/>
    <col min="11780" max="11780" width="22.375" style="480" customWidth="1"/>
    <col min="11781" max="12029" width="10.75" style="480"/>
    <col min="12030" max="12030" width="18.875" style="480" customWidth="1"/>
    <col min="12031" max="12031" width="24.875" style="480" customWidth="1"/>
    <col min="12032" max="12032" width="11.75" style="480" customWidth="1"/>
    <col min="12033" max="12033" width="18.75" style="480" customWidth="1"/>
    <col min="12034" max="12034" width="17.125" style="480" customWidth="1"/>
    <col min="12035" max="12035" width="2.125" style="480" customWidth="1"/>
    <col min="12036" max="12036" width="22.375" style="480" customWidth="1"/>
    <col min="12037" max="12285" width="10.75" style="480"/>
    <col min="12286" max="12286" width="18.875" style="480" customWidth="1"/>
    <col min="12287" max="12287" width="24.875" style="480" customWidth="1"/>
    <col min="12288" max="12288" width="11.75" style="480" customWidth="1"/>
    <col min="12289" max="12289" width="18.75" style="480" customWidth="1"/>
    <col min="12290" max="12290" width="17.125" style="480" customWidth="1"/>
    <col min="12291" max="12291" width="2.125" style="480" customWidth="1"/>
    <col min="12292" max="12292" width="22.375" style="480" customWidth="1"/>
    <col min="12293" max="12541" width="10.75" style="480"/>
    <col min="12542" max="12542" width="18.875" style="480" customWidth="1"/>
    <col min="12543" max="12543" width="24.875" style="480" customWidth="1"/>
    <col min="12544" max="12544" width="11.75" style="480" customWidth="1"/>
    <col min="12545" max="12545" width="18.75" style="480" customWidth="1"/>
    <col min="12546" max="12546" width="17.125" style="480" customWidth="1"/>
    <col min="12547" max="12547" width="2.125" style="480" customWidth="1"/>
    <col min="12548" max="12548" width="22.375" style="480" customWidth="1"/>
    <col min="12549" max="12797" width="10.75" style="480"/>
    <col min="12798" max="12798" width="18.875" style="480" customWidth="1"/>
    <col min="12799" max="12799" width="24.875" style="480" customWidth="1"/>
    <col min="12800" max="12800" width="11.75" style="480" customWidth="1"/>
    <col min="12801" max="12801" width="18.75" style="480" customWidth="1"/>
    <col min="12802" max="12802" width="17.125" style="480" customWidth="1"/>
    <col min="12803" max="12803" width="2.125" style="480" customWidth="1"/>
    <col min="12804" max="12804" width="22.375" style="480" customWidth="1"/>
    <col min="12805" max="13053" width="10.75" style="480"/>
    <col min="13054" max="13054" width="18.875" style="480" customWidth="1"/>
    <col min="13055" max="13055" width="24.875" style="480" customWidth="1"/>
    <col min="13056" max="13056" width="11.75" style="480" customWidth="1"/>
    <col min="13057" max="13057" width="18.75" style="480" customWidth="1"/>
    <col min="13058" max="13058" width="17.125" style="480" customWidth="1"/>
    <col min="13059" max="13059" width="2.125" style="480" customWidth="1"/>
    <col min="13060" max="13060" width="22.375" style="480" customWidth="1"/>
    <col min="13061" max="13309" width="10.75" style="480"/>
    <col min="13310" max="13310" width="18.875" style="480" customWidth="1"/>
    <col min="13311" max="13311" width="24.875" style="480" customWidth="1"/>
    <col min="13312" max="13312" width="11.75" style="480" customWidth="1"/>
    <col min="13313" max="13313" width="18.75" style="480" customWidth="1"/>
    <col min="13314" max="13314" width="17.125" style="480" customWidth="1"/>
    <col min="13315" max="13315" width="2.125" style="480" customWidth="1"/>
    <col min="13316" max="13316" width="22.375" style="480" customWidth="1"/>
    <col min="13317" max="13565" width="10.75" style="480"/>
    <col min="13566" max="13566" width="18.875" style="480" customWidth="1"/>
    <col min="13567" max="13567" width="24.875" style="480" customWidth="1"/>
    <col min="13568" max="13568" width="11.75" style="480" customWidth="1"/>
    <col min="13569" max="13569" width="18.75" style="480" customWidth="1"/>
    <col min="13570" max="13570" width="17.125" style="480" customWidth="1"/>
    <col min="13571" max="13571" width="2.125" style="480" customWidth="1"/>
    <col min="13572" max="13572" width="22.375" style="480" customWidth="1"/>
    <col min="13573" max="13821" width="10.75" style="480"/>
    <col min="13822" max="13822" width="18.875" style="480" customWidth="1"/>
    <col min="13823" max="13823" width="24.875" style="480" customWidth="1"/>
    <col min="13824" max="13824" width="11.75" style="480" customWidth="1"/>
    <col min="13825" max="13825" width="18.75" style="480" customWidth="1"/>
    <col min="13826" max="13826" width="17.125" style="480" customWidth="1"/>
    <col min="13827" max="13827" width="2.125" style="480" customWidth="1"/>
    <col min="13828" max="13828" width="22.375" style="480" customWidth="1"/>
    <col min="13829" max="14077" width="10.75" style="480"/>
    <col min="14078" max="14078" width="18.875" style="480" customWidth="1"/>
    <col min="14079" max="14079" width="24.875" style="480" customWidth="1"/>
    <col min="14080" max="14080" width="11.75" style="480" customWidth="1"/>
    <col min="14081" max="14081" width="18.75" style="480" customWidth="1"/>
    <col min="14082" max="14082" width="17.125" style="480" customWidth="1"/>
    <col min="14083" max="14083" width="2.125" style="480" customWidth="1"/>
    <col min="14084" max="14084" width="22.375" style="480" customWidth="1"/>
    <col min="14085" max="14333" width="10.75" style="480"/>
    <col min="14334" max="14334" width="18.875" style="480" customWidth="1"/>
    <col min="14335" max="14335" width="24.875" style="480" customWidth="1"/>
    <col min="14336" max="14336" width="11.75" style="480" customWidth="1"/>
    <col min="14337" max="14337" width="18.75" style="480" customWidth="1"/>
    <col min="14338" max="14338" width="17.125" style="480" customWidth="1"/>
    <col min="14339" max="14339" width="2.125" style="480" customWidth="1"/>
    <col min="14340" max="14340" width="22.375" style="480" customWidth="1"/>
    <col min="14341" max="14589" width="10.75" style="480"/>
    <col min="14590" max="14590" width="18.875" style="480" customWidth="1"/>
    <col min="14591" max="14591" width="24.875" style="480" customWidth="1"/>
    <col min="14592" max="14592" width="11.75" style="480" customWidth="1"/>
    <col min="14593" max="14593" width="18.75" style="480" customWidth="1"/>
    <col min="14594" max="14594" width="17.125" style="480" customWidth="1"/>
    <col min="14595" max="14595" width="2.125" style="480" customWidth="1"/>
    <col min="14596" max="14596" width="22.375" style="480" customWidth="1"/>
    <col min="14597" max="14845" width="10.75" style="480"/>
    <col min="14846" max="14846" width="18.875" style="480" customWidth="1"/>
    <col min="14847" max="14847" width="24.875" style="480" customWidth="1"/>
    <col min="14848" max="14848" width="11.75" style="480" customWidth="1"/>
    <col min="14849" max="14849" width="18.75" style="480" customWidth="1"/>
    <col min="14850" max="14850" width="17.125" style="480" customWidth="1"/>
    <col min="14851" max="14851" width="2.125" style="480" customWidth="1"/>
    <col min="14852" max="14852" width="22.375" style="480" customWidth="1"/>
    <col min="14853" max="15101" width="10.75" style="480"/>
    <col min="15102" max="15102" width="18.875" style="480" customWidth="1"/>
    <col min="15103" max="15103" width="24.875" style="480" customWidth="1"/>
    <col min="15104" max="15104" width="11.75" style="480" customWidth="1"/>
    <col min="15105" max="15105" width="18.75" style="480" customWidth="1"/>
    <col min="15106" max="15106" width="17.125" style="480" customWidth="1"/>
    <col min="15107" max="15107" width="2.125" style="480" customWidth="1"/>
    <col min="15108" max="15108" width="22.375" style="480" customWidth="1"/>
    <col min="15109" max="15357" width="10.75" style="480"/>
    <col min="15358" max="15358" width="18.875" style="480" customWidth="1"/>
    <col min="15359" max="15359" width="24.875" style="480" customWidth="1"/>
    <col min="15360" max="15360" width="11.75" style="480" customWidth="1"/>
    <col min="15361" max="15361" width="18.75" style="480" customWidth="1"/>
    <col min="15362" max="15362" width="17.125" style="480" customWidth="1"/>
    <col min="15363" max="15363" width="2.125" style="480" customWidth="1"/>
    <col min="15364" max="15364" width="22.375" style="480" customWidth="1"/>
    <col min="15365" max="15613" width="10.75" style="480"/>
    <col min="15614" max="15614" width="18.875" style="480" customWidth="1"/>
    <col min="15615" max="15615" width="24.875" style="480" customWidth="1"/>
    <col min="15616" max="15616" width="11.75" style="480" customWidth="1"/>
    <col min="15617" max="15617" width="18.75" style="480" customWidth="1"/>
    <col min="15618" max="15618" width="17.125" style="480" customWidth="1"/>
    <col min="15619" max="15619" width="2.125" style="480" customWidth="1"/>
    <col min="15620" max="15620" width="22.375" style="480" customWidth="1"/>
    <col min="15621" max="15869" width="10.75" style="480"/>
    <col min="15870" max="15870" width="18.875" style="480" customWidth="1"/>
    <col min="15871" max="15871" width="24.875" style="480" customWidth="1"/>
    <col min="15872" max="15872" width="11.75" style="480" customWidth="1"/>
    <col min="15873" max="15873" width="18.75" style="480" customWidth="1"/>
    <col min="15874" max="15874" width="17.125" style="480" customWidth="1"/>
    <col min="15875" max="15875" width="2.125" style="480" customWidth="1"/>
    <col min="15876" max="15876" width="22.375" style="480" customWidth="1"/>
    <col min="15877" max="16125" width="10.75" style="480"/>
    <col min="16126" max="16126" width="18.875" style="480" customWidth="1"/>
    <col min="16127" max="16127" width="24.875" style="480" customWidth="1"/>
    <col min="16128" max="16128" width="11.75" style="480" customWidth="1"/>
    <col min="16129" max="16129" width="18.75" style="480" customWidth="1"/>
    <col min="16130" max="16130" width="17.125" style="480" customWidth="1"/>
    <col min="16131" max="16131" width="2.125" style="480" customWidth="1"/>
    <col min="16132" max="16132" width="22.375" style="480" customWidth="1"/>
    <col min="16133" max="16384" width="10.75" style="480"/>
  </cols>
  <sheetData>
    <row r="1" spans="1:7">
      <c r="A1" s="719" t="s">
        <v>0</v>
      </c>
      <c r="B1" s="719"/>
      <c r="C1" s="719"/>
      <c r="D1" s="719"/>
      <c r="E1" s="719"/>
    </row>
    <row r="2" spans="1:7">
      <c r="A2" s="599"/>
      <c r="B2" s="600"/>
      <c r="C2" s="600"/>
      <c r="D2" s="600"/>
      <c r="E2" s="600"/>
    </row>
    <row r="3" spans="1:7">
      <c r="A3" s="601" t="s">
        <v>1</v>
      </c>
      <c r="B3" s="600"/>
      <c r="C3" s="600"/>
      <c r="D3" s="725"/>
      <c r="E3" s="726"/>
    </row>
    <row r="4" spans="1:7">
      <c r="A4" s="601" t="s">
        <v>2</v>
      </c>
      <c r="B4" s="600"/>
      <c r="C4" s="600"/>
      <c r="D4" s="725"/>
      <c r="E4" s="726"/>
    </row>
    <row r="5" spans="1:7">
      <c r="A5" s="599"/>
      <c r="B5" s="600"/>
      <c r="C5" s="600"/>
      <c r="D5" s="602"/>
      <c r="E5" s="599"/>
    </row>
    <row r="6" spans="1:7">
      <c r="A6" s="601" t="s">
        <v>3</v>
      </c>
      <c r="B6" s="600"/>
      <c r="C6" s="600"/>
      <c r="D6" s="603">
        <v>2025</v>
      </c>
      <c r="E6" s="599"/>
    </row>
    <row r="7" spans="1:7">
      <c r="A7" s="601"/>
      <c r="B7" s="600"/>
      <c r="C7" s="600"/>
      <c r="D7" s="600"/>
      <c r="E7" s="599"/>
    </row>
    <row r="8" spans="1:7">
      <c r="A8" s="720" t="s">
        <v>4</v>
      </c>
      <c r="B8" s="720"/>
      <c r="C8" s="720"/>
      <c r="D8" s="720"/>
      <c r="E8" s="720"/>
    </row>
    <row r="9" spans="1:7">
      <c r="A9" s="720"/>
      <c r="B9" s="720"/>
      <c r="C9" s="720"/>
      <c r="D9" s="720"/>
      <c r="E9" s="720"/>
    </row>
    <row r="10" spans="1:7" ht="15.75" customHeight="1">
      <c r="A10" s="720"/>
      <c r="B10" s="720"/>
      <c r="C10" s="720"/>
      <c r="D10" s="720"/>
      <c r="E10" s="720"/>
      <c r="F10" s="484"/>
    </row>
    <row r="11" spans="1:7">
      <c r="A11" s="604"/>
      <c r="B11" s="600"/>
      <c r="C11" s="600"/>
      <c r="D11" s="600"/>
      <c r="E11" s="600"/>
      <c r="F11" s="484"/>
    </row>
    <row r="12" spans="1:7" hidden="1">
      <c r="A12" s="721" t="s">
        <v>5</v>
      </c>
      <c r="B12" s="722"/>
      <c r="C12" s="722"/>
      <c r="D12" s="722"/>
      <c r="E12" s="722"/>
      <c r="F12" s="484"/>
    </row>
    <row r="13" spans="1:7" hidden="1">
      <c r="A13" s="736" t="s">
        <v>6</v>
      </c>
      <c r="B13" s="736"/>
      <c r="C13" s="736"/>
      <c r="D13" s="736"/>
      <c r="E13" s="736"/>
      <c r="F13" s="484"/>
    </row>
    <row r="14" spans="1:7" hidden="1">
      <c r="A14" s="604"/>
      <c r="B14" s="600"/>
      <c r="C14" s="600"/>
      <c r="D14" s="600"/>
      <c r="E14" s="600"/>
      <c r="F14" s="484"/>
    </row>
    <row r="15" spans="1:7" hidden="1">
      <c r="A15" s="727" t="s">
        <v>7</v>
      </c>
      <c r="B15" s="728"/>
      <c r="C15" s="728"/>
      <c r="D15" s="728"/>
      <c r="E15" s="729"/>
      <c r="F15" s="484"/>
      <c r="G15" s="480" t="s">
        <v>8</v>
      </c>
    </row>
    <row r="16" spans="1:7" hidden="1">
      <c r="A16" s="730" t="str">
        <f>CONCATENATE("the ",D6-1," Budget, Certificate Page:")</f>
        <v>the 2024 Budget, Certificate Page:</v>
      </c>
      <c r="B16" s="731"/>
      <c r="C16" s="731"/>
      <c r="D16" s="731"/>
      <c r="E16" s="732"/>
      <c r="F16" s="484"/>
    </row>
    <row r="17" spans="1:6" hidden="1">
      <c r="A17" s="733" t="s">
        <v>9</v>
      </c>
      <c r="B17" s="734"/>
      <c r="C17" s="734"/>
      <c r="D17" s="734"/>
      <c r="E17" s="735"/>
      <c r="F17" s="484"/>
    </row>
    <row r="18" spans="1:6" hidden="1">
      <c r="A18" s="691"/>
      <c r="B18" s="691"/>
      <c r="C18" s="691"/>
      <c r="D18" s="691"/>
      <c r="E18" s="605"/>
      <c r="F18" s="484"/>
    </row>
    <row r="19" spans="1:6" hidden="1">
      <c r="A19" s="600"/>
      <c r="B19" s="600"/>
      <c r="C19" s="606"/>
      <c r="D19" s="607">
        <f>D6-1</f>
        <v>2024</v>
      </c>
      <c r="E19" s="723" t="str">
        <f>CONCATENATE("Amount of ",D6-2,"     Ad Valorem Tax")</f>
        <v>Amount of 2023     Ad Valorem Tax</v>
      </c>
      <c r="F19" s="485"/>
    </row>
    <row r="20" spans="1:6" hidden="1">
      <c r="A20" s="599" t="s">
        <v>10</v>
      </c>
      <c r="B20" s="600"/>
      <c r="C20" s="606" t="s">
        <v>11</v>
      </c>
      <c r="D20" s="608" t="s">
        <v>12</v>
      </c>
      <c r="E20" s="724"/>
      <c r="F20" s="485"/>
    </row>
    <row r="21" spans="1:6" hidden="1">
      <c r="A21" s="600"/>
      <c r="B21" s="609" t="s">
        <v>13</v>
      </c>
      <c r="C21" s="610" t="s">
        <v>14</v>
      </c>
      <c r="D21" s="611"/>
      <c r="E21" s="611"/>
      <c r="F21" s="485"/>
    </row>
    <row r="22" spans="1:6" hidden="1">
      <c r="A22" s="600"/>
      <c r="B22" s="609" t="s">
        <v>15</v>
      </c>
      <c r="C22" s="612"/>
      <c r="D22" s="611"/>
      <c r="E22" s="613" t="s">
        <v>16</v>
      </c>
      <c r="F22" s="485"/>
    </row>
    <row r="23" spans="1:6" hidden="1">
      <c r="A23" s="614"/>
      <c r="B23" s="615" t="s">
        <v>17</v>
      </c>
      <c r="C23" s="616" t="s">
        <v>18</v>
      </c>
      <c r="D23" s="611"/>
      <c r="E23" s="611"/>
    </row>
    <row r="24" spans="1:6" hidden="1">
      <c r="A24" s="614"/>
      <c r="B24" s="615" t="s">
        <v>19</v>
      </c>
      <c r="C24" s="616" t="s">
        <v>20</v>
      </c>
      <c r="D24" s="611"/>
      <c r="E24" s="613" t="s">
        <v>16</v>
      </c>
    </row>
    <row r="25" spans="1:6" hidden="1">
      <c r="A25" s="614"/>
      <c r="B25" s="615" t="s">
        <v>21</v>
      </c>
      <c r="C25" s="616" t="s">
        <v>22</v>
      </c>
      <c r="D25" s="611"/>
      <c r="E25" s="613" t="s">
        <v>16</v>
      </c>
    </row>
    <row r="26" spans="1:6" hidden="1">
      <c r="A26" s="614"/>
      <c r="B26" s="615" t="s">
        <v>23</v>
      </c>
      <c r="C26" s="616" t="s">
        <v>24</v>
      </c>
      <c r="D26" s="611"/>
      <c r="E26" s="613" t="s">
        <v>16</v>
      </c>
    </row>
    <row r="27" spans="1:6" hidden="1">
      <c r="A27" s="614"/>
      <c r="B27" s="615" t="s">
        <v>25</v>
      </c>
      <c r="C27" s="616"/>
      <c r="D27" s="611"/>
      <c r="E27" s="613" t="s">
        <v>16</v>
      </c>
    </row>
    <row r="28" spans="1:6" hidden="1">
      <c r="A28" s="614"/>
      <c r="B28" s="617"/>
      <c r="C28" s="618"/>
      <c r="D28" s="614"/>
      <c r="E28" s="614"/>
    </row>
    <row r="29" spans="1:6" hidden="1">
      <c r="A29" s="614"/>
      <c r="B29" s="615" t="s">
        <v>26</v>
      </c>
      <c r="C29" s="616" t="s">
        <v>27</v>
      </c>
      <c r="D29" s="611"/>
      <c r="E29" s="611"/>
    </row>
    <row r="30" spans="1:6" hidden="1">
      <c r="A30" s="614"/>
      <c r="B30" s="615" t="s">
        <v>28</v>
      </c>
      <c r="C30" s="616" t="s">
        <v>29</v>
      </c>
      <c r="D30" s="611"/>
      <c r="E30" s="611"/>
    </row>
    <row r="31" spans="1:6" hidden="1">
      <c r="A31" s="614"/>
      <c r="B31" s="615" t="s">
        <v>30</v>
      </c>
      <c r="C31" s="616"/>
      <c r="D31" s="611"/>
      <c r="E31" s="611"/>
    </row>
    <row r="32" spans="1:6" hidden="1">
      <c r="A32" s="614"/>
      <c r="B32" s="615" t="s">
        <v>31</v>
      </c>
      <c r="C32" s="616"/>
      <c r="D32" s="611"/>
      <c r="E32" s="611"/>
    </row>
    <row r="33" spans="1:5" hidden="1">
      <c r="A33" s="614"/>
      <c r="B33" s="619" t="s">
        <v>32</v>
      </c>
      <c r="C33" s="616" t="s">
        <v>29</v>
      </c>
      <c r="D33" s="611"/>
      <c r="E33" s="613" t="s">
        <v>16</v>
      </c>
    </row>
    <row r="34" spans="1:5" hidden="1">
      <c r="A34" s="614"/>
      <c r="B34" s="614"/>
      <c r="C34" s="614"/>
      <c r="D34" s="614"/>
      <c r="E34" s="614"/>
    </row>
    <row r="35" spans="1:5" hidden="1">
      <c r="A35" s="614"/>
      <c r="B35" s="615" t="s">
        <v>33</v>
      </c>
      <c r="C35" s="614"/>
      <c r="D35" s="687">
        <f>SUM(D21:D33)</f>
        <v>0</v>
      </c>
      <c r="E35" s="687">
        <f>E21+E23+E29+E30+E31+E32</f>
        <v>0</v>
      </c>
    </row>
    <row r="36" spans="1:5">
      <c r="A36" s="614"/>
      <c r="B36" s="614"/>
      <c r="C36" s="614"/>
      <c r="D36" s="614"/>
      <c r="E36" s="614"/>
    </row>
    <row r="37" spans="1:5">
      <c r="A37" s="716" t="str">
        <f>CONCATENATE("From the County Clerk's ",E32," Budget Information:")</f>
        <v>From the County Clerk's  Budget Information:</v>
      </c>
      <c r="B37" s="717"/>
      <c r="C37" s="717"/>
      <c r="D37" s="717"/>
      <c r="E37" s="718"/>
    </row>
    <row r="38" spans="1:5">
      <c r="A38" s="620"/>
      <c r="B38" s="600"/>
      <c r="C38" s="600"/>
      <c r="D38" s="600"/>
      <c r="E38" s="621"/>
    </row>
    <row r="39" spans="1:5">
      <c r="A39" s="622" t="s">
        <v>34</v>
      </c>
      <c r="B39" s="600"/>
      <c r="C39" s="600"/>
      <c r="D39" s="623"/>
      <c r="E39" s="621"/>
    </row>
    <row r="40" spans="1:5">
      <c r="A40" s="620"/>
      <c r="B40" s="600"/>
      <c r="C40" s="600"/>
      <c r="D40" s="600"/>
      <c r="E40" s="621"/>
    </row>
    <row r="41" spans="1:5">
      <c r="A41" s="614"/>
      <c r="B41" s="614"/>
      <c r="C41" s="614"/>
      <c r="D41" s="614"/>
      <c r="E41" s="614"/>
    </row>
    <row r="42" spans="1:5">
      <c r="A42" s="614"/>
      <c r="B42" s="614"/>
      <c r="C42" s="614"/>
      <c r="D42" s="614"/>
      <c r="E42" s="614"/>
    </row>
  </sheetData>
  <mergeCells count="11">
    <mergeCell ref="A37:E37"/>
    <mergeCell ref="A1:E1"/>
    <mergeCell ref="A8:E10"/>
    <mergeCell ref="A12:E12"/>
    <mergeCell ref="E19:E20"/>
    <mergeCell ref="D3:E3"/>
    <mergeCell ref="D4:E4"/>
    <mergeCell ref="A15:E15"/>
    <mergeCell ref="A16:E16"/>
    <mergeCell ref="A17:E17"/>
    <mergeCell ref="A13:E13"/>
  </mergeCells>
  <pageMargins left="0.5" right="0.5" top="0.5" bottom="0.5" header="0.5" footer="0.5"/>
  <pageSetup scale="93"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6"/>
  <sheetViews>
    <sheetView zoomScaleNormal="100" workbookViewId="0">
      <selection activeCell="A52" sqref="A52"/>
    </sheetView>
  </sheetViews>
  <sheetFormatPr defaultColWidth="9" defaultRowHeight="15.75"/>
  <cols>
    <col min="1" max="1" width="52.625" style="2" customWidth="1"/>
    <col min="2" max="2" width="4.625" style="2" customWidth="1"/>
    <col min="3" max="5" width="13.625" style="2" customWidth="1"/>
    <col min="6" max="16384" width="9" style="2"/>
  </cols>
  <sheetData>
    <row r="1" spans="1:5">
      <c r="E1" s="3" t="s">
        <v>186</v>
      </c>
    </row>
    <row r="2" spans="1:5">
      <c r="A2" s="2" t="s">
        <v>227</v>
      </c>
      <c r="D2" s="3" t="s">
        <v>228</v>
      </c>
      <c r="E2" s="3" t="s">
        <v>104</v>
      </c>
    </row>
    <row r="3" spans="1:5">
      <c r="A3" s="4"/>
      <c r="B3" s="4"/>
      <c r="C3" s="5" t="s">
        <v>229</v>
      </c>
      <c r="D3" s="5" t="s">
        <v>230</v>
      </c>
      <c r="E3" s="5" t="s">
        <v>104</v>
      </c>
    </row>
    <row r="4" spans="1:5">
      <c r="A4" s="7" t="s">
        <v>231</v>
      </c>
      <c r="B4" s="7"/>
      <c r="C4" s="8" t="s">
        <v>232</v>
      </c>
      <c r="D4" s="8" t="s">
        <v>233</v>
      </c>
      <c r="E4" s="8" t="s">
        <v>234</v>
      </c>
    </row>
    <row r="5" spans="1:5">
      <c r="A5" s="9" t="s">
        <v>235</v>
      </c>
      <c r="B5" s="10" t="s">
        <v>236</v>
      </c>
      <c r="C5" s="11" t="s">
        <v>237</v>
      </c>
      <c r="D5" s="11" t="s">
        <v>237</v>
      </c>
      <c r="E5" s="11" t="s">
        <v>238</v>
      </c>
    </row>
    <row r="6" spans="1:5">
      <c r="A6" s="12" t="s">
        <v>239</v>
      </c>
      <c r="B6" s="12">
        <v>1</v>
      </c>
      <c r="C6" s="31"/>
      <c r="D6" s="12">
        <f>+'Gen-2'!C25</f>
        <v>0</v>
      </c>
      <c r="E6" s="12">
        <f>+'Gen-2'!D25</f>
        <v>0</v>
      </c>
    </row>
    <row r="7" spans="1:5">
      <c r="A7" s="7" t="s">
        <v>240</v>
      </c>
      <c r="B7" s="12">
        <v>2</v>
      </c>
      <c r="C7" s="405" t="s">
        <v>241</v>
      </c>
      <c r="D7" s="405" t="s">
        <v>241</v>
      </c>
      <c r="E7" s="31">
        <v>0</v>
      </c>
    </row>
    <row r="8" spans="1:5">
      <c r="A8" s="10" t="s">
        <v>242</v>
      </c>
      <c r="B8" s="10">
        <v>3</v>
      </c>
      <c r="C8" s="10">
        <f>+C6</f>
        <v>0</v>
      </c>
      <c r="D8" s="10">
        <f>+D6</f>
        <v>0</v>
      </c>
      <c r="E8" s="10">
        <f>+E6+E7</f>
        <v>0</v>
      </c>
    </row>
    <row r="9" spans="1:5">
      <c r="A9" s="7" t="s">
        <v>243</v>
      </c>
      <c r="B9" s="7"/>
      <c r="C9" s="7"/>
      <c r="D9" s="7"/>
      <c r="E9" s="7"/>
    </row>
    <row r="10" spans="1:5">
      <c r="A10" s="7" t="s">
        <v>244</v>
      </c>
      <c r="B10" s="7"/>
      <c r="C10" s="7"/>
      <c r="D10" s="7"/>
      <c r="E10" s="7"/>
    </row>
    <row r="11" spans="1:5">
      <c r="A11" s="7" t="s">
        <v>245</v>
      </c>
      <c r="B11" s="10">
        <v>4</v>
      </c>
      <c r="C11" s="30"/>
      <c r="D11" s="30"/>
      <c r="E11" s="10"/>
    </row>
    <row r="12" spans="1:5">
      <c r="A12" s="7" t="s">
        <v>246</v>
      </c>
      <c r="B12" s="12">
        <v>5</v>
      </c>
      <c r="C12" s="31"/>
      <c r="D12" s="30"/>
      <c r="E12" s="31"/>
    </row>
    <row r="13" spans="1:5">
      <c r="A13" s="9" t="s">
        <v>247</v>
      </c>
      <c r="B13" s="12">
        <v>9</v>
      </c>
      <c r="C13" s="12">
        <f>SUM(C11:C12)</f>
        <v>0</v>
      </c>
      <c r="D13" s="12">
        <f>SUM(D11:D12)</f>
        <v>0</v>
      </c>
      <c r="E13" s="12">
        <f>SUM(E11:E12)</f>
        <v>0</v>
      </c>
    </row>
    <row r="14" spans="1:5">
      <c r="A14" s="4" t="s">
        <v>248</v>
      </c>
      <c r="B14" s="13"/>
      <c r="C14" s="4"/>
      <c r="D14" s="4"/>
      <c r="E14" s="4"/>
    </row>
    <row r="15" spans="1:5">
      <c r="A15" s="7" t="s">
        <v>249</v>
      </c>
      <c r="B15" s="14">
        <v>10</v>
      </c>
      <c r="C15" s="30"/>
      <c r="D15" s="30"/>
      <c r="E15" s="30"/>
    </row>
    <row r="16" spans="1:5">
      <c r="A16" s="7" t="s">
        <v>250</v>
      </c>
      <c r="B16" s="12">
        <v>11</v>
      </c>
      <c r="C16" s="31"/>
      <c r="D16" s="31"/>
      <c r="E16" s="31"/>
    </row>
    <row r="17" spans="1:5">
      <c r="A17" s="9" t="s">
        <v>251</v>
      </c>
      <c r="B17" s="12">
        <v>19</v>
      </c>
      <c r="C17" s="12">
        <f>SUM(C15:C16)</f>
        <v>0</v>
      </c>
      <c r="D17" s="12">
        <f>SUM(D15:D16)</f>
        <v>0</v>
      </c>
      <c r="E17" s="12">
        <f>SUM(E15:E16)</f>
        <v>0</v>
      </c>
    </row>
    <row r="18" spans="1:5">
      <c r="A18" s="4" t="s">
        <v>252</v>
      </c>
      <c r="B18" s="13"/>
      <c r="C18" s="4"/>
      <c r="D18" s="4"/>
      <c r="E18" s="4"/>
    </row>
    <row r="19" spans="1:5">
      <c r="A19" s="7" t="s">
        <v>253</v>
      </c>
      <c r="B19" s="12">
        <v>20</v>
      </c>
      <c r="C19" s="31"/>
      <c r="D19" s="31"/>
      <c r="E19" s="12">
        <f>+'F108'!C12</f>
        <v>0</v>
      </c>
    </row>
    <row r="20" spans="1:5">
      <c r="A20" s="7" t="s">
        <v>254</v>
      </c>
      <c r="B20" s="12">
        <v>22</v>
      </c>
      <c r="C20" s="31"/>
      <c r="D20" s="31"/>
      <c r="E20" s="31"/>
    </row>
    <row r="21" spans="1:5">
      <c r="A21" s="7" t="s">
        <v>255</v>
      </c>
      <c r="B21" s="12">
        <v>23</v>
      </c>
      <c r="C21" s="31"/>
      <c r="D21" s="31"/>
      <c r="E21" s="31"/>
    </row>
    <row r="22" spans="1:5">
      <c r="A22" s="7" t="s">
        <v>256</v>
      </c>
      <c r="B22" s="12">
        <v>24</v>
      </c>
      <c r="C22" s="31"/>
      <c r="D22" s="31"/>
      <c r="E22" s="31"/>
    </row>
    <row r="23" spans="1:5">
      <c r="A23" s="9" t="s">
        <v>257</v>
      </c>
      <c r="B23" s="12">
        <v>29</v>
      </c>
      <c r="C23" s="12">
        <f>SUM(C19:C22)</f>
        <v>0</v>
      </c>
      <c r="D23" s="12">
        <f>SUM(D19:D22)</f>
        <v>0</v>
      </c>
      <c r="E23" s="12">
        <f>SUM(E19:E22)</f>
        <v>0</v>
      </c>
    </row>
    <row r="24" spans="1:5">
      <c r="A24" s="4" t="s">
        <v>258</v>
      </c>
      <c r="B24" s="18"/>
      <c r="C24" s="4"/>
      <c r="D24" s="4"/>
      <c r="E24" s="4"/>
    </row>
    <row r="25" spans="1:5">
      <c r="A25" s="7" t="s">
        <v>259</v>
      </c>
      <c r="B25" s="19">
        <v>30</v>
      </c>
      <c r="C25" s="30"/>
      <c r="D25" s="30"/>
      <c r="E25" s="10">
        <f>+'F112-1'!C24</f>
        <v>0</v>
      </c>
    </row>
    <row r="26" spans="1:5">
      <c r="A26" s="7" t="s">
        <v>260</v>
      </c>
      <c r="B26" s="12">
        <v>31</v>
      </c>
      <c r="C26" s="31"/>
      <c r="D26" s="12">
        <f>+'F112-1'!C19</f>
        <v>0</v>
      </c>
      <c r="E26" s="406" t="s">
        <v>241</v>
      </c>
    </row>
    <row r="27" spans="1:5">
      <c r="A27" s="7" t="s">
        <v>261</v>
      </c>
      <c r="B27" s="12">
        <v>32</v>
      </c>
      <c r="C27" s="31"/>
      <c r="D27" s="31"/>
      <c r="E27" s="12" t="e">
        <f>+'F263'!H15</f>
        <v>#DIV/0!</v>
      </c>
    </row>
    <row r="28" spans="1:5">
      <c r="A28" s="7" t="s">
        <v>262</v>
      </c>
      <c r="B28" s="12">
        <v>33</v>
      </c>
      <c r="C28" s="31"/>
      <c r="D28" s="31"/>
      <c r="E28" s="12" t="e">
        <f>+'F263'!J15</f>
        <v>#DIV/0!</v>
      </c>
    </row>
    <row r="29" spans="1:5">
      <c r="A29" s="7" t="s">
        <v>263</v>
      </c>
      <c r="B29" s="12">
        <v>34</v>
      </c>
      <c r="C29" s="31"/>
      <c r="D29" s="31"/>
      <c r="E29" s="12">
        <f>+'F112-1'!C31</f>
        <v>0</v>
      </c>
    </row>
    <row r="30" spans="1:5">
      <c r="A30" s="7" t="s">
        <v>264</v>
      </c>
      <c r="B30" s="12">
        <v>35</v>
      </c>
      <c r="C30" s="31"/>
      <c r="D30" s="31"/>
      <c r="E30" s="12" t="e">
        <f>+'F263'!L15</f>
        <v>#DIV/0!</v>
      </c>
    </row>
    <row r="31" spans="1:5">
      <c r="A31" s="7" t="s">
        <v>265</v>
      </c>
      <c r="B31" s="12">
        <v>36</v>
      </c>
      <c r="C31" s="31"/>
      <c r="D31" s="31"/>
      <c r="E31" s="31"/>
    </row>
    <row r="32" spans="1:5">
      <c r="A32" s="9" t="s">
        <v>266</v>
      </c>
      <c r="B32" s="12">
        <v>39</v>
      </c>
      <c r="C32" s="12">
        <f>SUM(C25:C31)</f>
        <v>0</v>
      </c>
      <c r="D32" s="12">
        <f>SUM(D25:D31)</f>
        <v>0</v>
      </c>
      <c r="E32" s="12" t="e">
        <f>SUM(E25:E31)</f>
        <v>#DIV/0!</v>
      </c>
    </row>
    <row r="33" spans="1:9">
      <c r="A33" s="4" t="s">
        <v>267</v>
      </c>
      <c r="B33" s="4"/>
      <c r="C33" s="17"/>
      <c r="D33" s="4"/>
      <c r="E33" s="13"/>
    </row>
    <row r="34" spans="1:9">
      <c r="A34" s="7" t="s">
        <v>268</v>
      </c>
      <c r="B34" s="10">
        <v>40</v>
      </c>
      <c r="C34" s="33"/>
      <c r="D34" s="30"/>
      <c r="E34" s="34"/>
    </row>
    <row r="35" spans="1:9">
      <c r="A35" s="7" t="s">
        <v>269</v>
      </c>
      <c r="B35" s="12">
        <v>41</v>
      </c>
      <c r="C35" s="31"/>
      <c r="D35" s="33"/>
      <c r="E35" s="31"/>
    </row>
    <row r="36" spans="1:9">
      <c r="A36" s="7" t="s">
        <v>270</v>
      </c>
      <c r="B36" s="12">
        <v>42</v>
      </c>
      <c r="C36" s="31"/>
      <c r="D36" s="33"/>
      <c r="E36" s="444"/>
    </row>
    <row r="37" spans="1:9">
      <c r="A37" s="7" t="s">
        <v>271</v>
      </c>
      <c r="B37" s="12">
        <v>43</v>
      </c>
      <c r="C37" s="31"/>
      <c r="D37" s="33"/>
      <c r="E37" s="406" t="s">
        <v>241</v>
      </c>
      <c r="F37" s="445"/>
      <c r="G37" s="445"/>
      <c r="H37" s="445"/>
      <c r="I37" s="445"/>
    </row>
    <row r="38" spans="1:9">
      <c r="A38" s="9" t="s">
        <v>272</v>
      </c>
      <c r="B38" s="12">
        <v>49</v>
      </c>
      <c r="C38" s="12">
        <f>SUM(C34:C37)</f>
        <v>0</v>
      </c>
      <c r="D38" s="12">
        <f>SUM(D34:D37)</f>
        <v>0</v>
      </c>
      <c r="E38" s="12">
        <f>SUM(E34:E37)</f>
        <v>0</v>
      </c>
    </row>
    <row r="39" spans="1:9">
      <c r="A39" s="25" t="s">
        <v>273</v>
      </c>
      <c r="B39" s="4"/>
      <c r="C39" s="4"/>
      <c r="D39" s="4"/>
      <c r="E39" s="4"/>
    </row>
    <row r="40" spans="1:9">
      <c r="A40" s="19" t="s">
        <v>274</v>
      </c>
      <c r="B40" s="10">
        <v>60</v>
      </c>
      <c r="C40" s="10">
        <f>+C13+C17+C23+C32+C38</f>
        <v>0</v>
      </c>
      <c r="D40" s="10">
        <f>+D13+D17+D23+D32+D38</f>
        <v>0</v>
      </c>
      <c r="E40" s="10" t="e">
        <f>+E13+E17+E23+E32+E38</f>
        <v>#DIV/0!</v>
      </c>
    </row>
    <row r="41" spans="1:9">
      <c r="A41" s="24" t="s">
        <v>275</v>
      </c>
      <c r="B41" s="10">
        <v>62</v>
      </c>
      <c r="C41" s="10">
        <f>+C8+C40</f>
        <v>0</v>
      </c>
      <c r="D41" s="10">
        <f>+D8+D40</f>
        <v>0</v>
      </c>
      <c r="E41" s="10" t="e">
        <f>+E8+E40</f>
        <v>#DIV/0!</v>
      </c>
    </row>
    <row r="42" spans="1:9">
      <c r="A42" s="469" t="s">
        <v>276</v>
      </c>
      <c r="B42" s="1"/>
      <c r="C42" s="1"/>
      <c r="D42" s="1"/>
      <c r="E42" s="1"/>
    </row>
    <row r="43" spans="1:9" s="1" customFormat="1" ht="15.75" customHeight="1">
      <c r="A43" s="469" t="s">
        <v>277</v>
      </c>
    </row>
    <row r="44" spans="1:9" s="1" customFormat="1" ht="17.25" customHeight="1"/>
    <row r="45" spans="1:9" s="1" customFormat="1" ht="17.25" customHeight="1">
      <c r="A45" s="767" t="s">
        <v>204</v>
      </c>
      <c r="B45" s="767"/>
      <c r="C45" s="767"/>
      <c r="D45" s="767"/>
      <c r="E45" s="767"/>
    </row>
    <row r="46" spans="1:9" ht="17.25" customHeight="1"/>
  </sheetData>
  <mergeCells count="1">
    <mergeCell ref="A45:E45"/>
  </mergeCells>
  <phoneticPr fontId="0" type="noConversion"/>
  <printOptions horizontalCentered="1"/>
  <pageMargins left="0.5" right="0.5" top="0.5" bottom="0.5" header="0.5" footer="0.5"/>
  <pageSetup scale="88"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8"/>
  <sheetViews>
    <sheetView zoomScaleNormal="100" workbookViewId="0">
      <selection activeCell="A24" sqref="A24"/>
    </sheetView>
  </sheetViews>
  <sheetFormatPr defaultColWidth="9" defaultRowHeight="15.75"/>
  <cols>
    <col min="1" max="1" width="52.625" style="2" customWidth="1"/>
    <col min="2" max="2" width="4.625" style="2" bestFit="1" customWidth="1"/>
    <col min="3" max="5" width="13.625" style="2" customWidth="1"/>
    <col min="6" max="16384" width="9" style="2"/>
  </cols>
  <sheetData>
    <row r="1" spans="1:9">
      <c r="E1" s="3" t="s">
        <v>186</v>
      </c>
    </row>
    <row r="2" spans="1:9">
      <c r="E2" s="3" t="s">
        <v>228</v>
      </c>
    </row>
    <row r="3" spans="1:9">
      <c r="A3" s="2" t="s">
        <v>227</v>
      </c>
      <c r="E3" s="3" t="str">
        <f>+'Gen-1'!$E$2</f>
        <v>2024-2025</v>
      </c>
    </row>
    <row r="4" spans="1:9">
      <c r="A4" s="4"/>
      <c r="B4" s="4"/>
      <c r="C4" s="20" t="str">
        <f>+'Gen-1'!$C$3</f>
        <v>2022-2023</v>
      </c>
      <c r="D4" s="5" t="str">
        <f>+'Gen-1'!$D$3</f>
        <v>2023-2024</v>
      </c>
      <c r="E4" s="6" t="str">
        <f>+'Gen-1'!$E$3</f>
        <v>2024-2025</v>
      </c>
    </row>
    <row r="5" spans="1:9">
      <c r="A5" s="7" t="s">
        <v>278</v>
      </c>
      <c r="B5" s="7"/>
      <c r="C5" s="21" t="str">
        <f>+'Gen-1'!$C$4</f>
        <v>Audited</v>
      </c>
      <c r="D5" s="8" t="str">
        <f>+'Gen-1'!$D$4</f>
        <v>Unaudited</v>
      </c>
      <c r="E5" s="8" t="str">
        <f>+'Gen-1'!$E$4</f>
        <v>Proposed</v>
      </c>
    </row>
    <row r="6" spans="1:9">
      <c r="A6" s="9" t="s">
        <v>235</v>
      </c>
      <c r="B6" s="7" t="s">
        <v>236</v>
      </c>
      <c r="C6" s="21" t="str">
        <f>+'Gen-1'!$C$5</f>
        <v>Actual</v>
      </c>
      <c r="D6" s="8" t="str">
        <f>+'Gen-1'!$D$5</f>
        <v>Actual</v>
      </c>
      <c r="E6" s="8" t="str">
        <f>+'Gen-1'!$E$5</f>
        <v>Budget</v>
      </c>
    </row>
    <row r="7" spans="1:9">
      <c r="A7" s="22" t="s">
        <v>279</v>
      </c>
      <c r="B7" s="12">
        <v>62</v>
      </c>
      <c r="C7" s="12">
        <f>+'Gen-1'!C41</f>
        <v>0</v>
      </c>
      <c r="D7" s="12">
        <f>+'Gen-1'!D41</f>
        <v>0</v>
      </c>
      <c r="E7" s="12" t="e">
        <f>+'Gen-1'!E41</f>
        <v>#DIV/0!</v>
      </c>
    </row>
    <row r="8" spans="1:9">
      <c r="A8" s="23" t="s">
        <v>280</v>
      </c>
      <c r="B8" s="7"/>
      <c r="C8" s="7"/>
      <c r="D8" s="7"/>
      <c r="E8" s="7"/>
    </row>
    <row r="9" spans="1:9">
      <c r="A9" s="23" t="s">
        <v>281</v>
      </c>
      <c r="B9" s="7"/>
      <c r="C9" s="7"/>
      <c r="D9" s="7"/>
      <c r="E9" s="7"/>
    </row>
    <row r="10" spans="1:9">
      <c r="A10" s="23" t="s">
        <v>282</v>
      </c>
      <c r="B10" s="10">
        <v>63</v>
      </c>
      <c r="C10" s="30"/>
      <c r="D10" s="30"/>
      <c r="E10" s="30"/>
    </row>
    <row r="11" spans="1:9">
      <c r="A11" s="23" t="s">
        <v>283</v>
      </c>
      <c r="B11" s="12">
        <v>64</v>
      </c>
      <c r="C11" s="31"/>
      <c r="D11" s="31"/>
      <c r="E11" s="31"/>
    </row>
    <row r="12" spans="1:9">
      <c r="A12" s="23" t="s">
        <v>284</v>
      </c>
      <c r="B12" s="12">
        <v>65</v>
      </c>
      <c r="C12" s="31"/>
      <c r="D12" s="30"/>
      <c r="E12" s="30"/>
    </row>
    <row r="13" spans="1:9">
      <c r="A13" s="23" t="s">
        <v>285</v>
      </c>
      <c r="B13" s="12">
        <v>66</v>
      </c>
      <c r="C13" s="31"/>
      <c r="D13" s="30"/>
      <c r="E13" s="30"/>
    </row>
    <row r="14" spans="1:9">
      <c r="A14" s="23" t="s">
        <v>286</v>
      </c>
      <c r="B14" s="12">
        <v>67</v>
      </c>
      <c r="C14" s="31"/>
      <c r="D14" s="30"/>
      <c r="E14" s="30"/>
    </row>
    <row r="15" spans="1:9">
      <c r="A15" s="23" t="s">
        <v>287</v>
      </c>
      <c r="B15" s="12">
        <v>68</v>
      </c>
      <c r="C15" s="31"/>
      <c r="D15" s="30"/>
      <c r="E15" s="30"/>
      <c r="F15" s="446"/>
    </row>
    <row r="16" spans="1:9">
      <c r="A16" s="23" t="s">
        <v>288</v>
      </c>
      <c r="B16" s="12">
        <v>69</v>
      </c>
      <c r="C16" s="31"/>
      <c r="D16" s="30"/>
      <c r="E16" s="452"/>
      <c r="F16" s="375"/>
      <c r="G16" s="375"/>
      <c r="H16" s="375"/>
      <c r="I16" s="375"/>
    </row>
    <row r="17" spans="1:5">
      <c r="A17" s="23" t="s">
        <v>289</v>
      </c>
      <c r="B17" s="12">
        <v>70</v>
      </c>
      <c r="C17" s="31"/>
      <c r="D17" s="30"/>
      <c r="E17" s="30"/>
    </row>
    <row r="18" spans="1:5">
      <c r="A18" s="24" t="s">
        <v>290</v>
      </c>
      <c r="B18" s="10">
        <v>79</v>
      </c>
      <c r="C18" s="10">
        <f>SUM(C10:C17)</f>
        <v>0</v>
      </c>
      <c r="D18" s="10">
        <f>SUM(D10:D17)</f>
        <v>0</v>
      </c>
      <c r="E18" s="10">
        <f>SUM(E10:E17)</f>
        <v>0</v>
      </c>
    </row>
    <row r="19" spans="1:5">
      <c r="A19" s="23" t="s">
        <v>291</v>
      </c>
      <c r="B19" s="12"/>
      <c r="C19" s="7"/>
      <c r="D19" s="7"/>
      <c r="E19" s="7"/>
    </row>
    <row r="20" spans="1:5">
      <c r="A20" s="23" t="s">
        <v>292</v>
      </c>
      <c r="B20" s="12">
        <v>81</v>
      </c>
      <c r="C20" s="31"/>
      <c r="D20" s="31"/>
      <c r="E20" s="16">
        <f>+'PTE-1'!E38</f>
        <v>0</v>
      </c>
    </row>
    <row r="21" spans="1:5">
      <c r="A21" s="23" t="s">
        <v>293</v>
      </c>
      <c r="B21" s="12">
        <v>82</v>
      </c>
      <c r="C21" s="31"/>
      <c r="D21" s="31"/>
      <c r="E21" s="30"/>
    </row>
    <row r="22" spans="1:5">
      <c r="A22" s="23" t="s">
        <v>294</v>
      </c>
      <c r="B22" s="12">
        <v>83</v>
      </c>
      <c r="C22" s="31"/>
      <c r="D22" s="31"/>
      <c r="E22" s="31"/>
    </row>
    <row r="23" spans="1:5">
      <c r="A23" s="24" t="s">
        <v>295</v>
      </c>
      <c r="B23" s="10">
        <v>89</v>
      </c>
      <c r="C23" s="12">
        <f>+C20+C21+C22</f>
        <v>0</v>
      </c>
      <c r="D23" s="12">
        <f>+D20+D21+D22</f>
        <v>0</v>
      </c>
      <c r="E23" s="12">
        <f>+E20+E21+E22</f>
        <v>0</v>
      </c>
    </row>
    <row r="24" spans="1:5">
      <c r="A24" s="25" t="s">
        <v>296</v>
      </c>
      <c r="B24" s="10">
        <v>90</v>
      </c>
      <c r="C24" s="10">
        <f>+C23+C18</f>
        <v>0</v>
      </c>
      <c r="D24" s="10">
        <f>+D23+D18</f>
        <v>0</v>
      </c>
      <c r="E24" s="10">
        <f>+E23+E18</f>
        <v>0</v>
      </c>
    </row>
    <row r="25" spans="1:5">
      <c r="A25" s="19" t="s">
        <v>297</v>
      </c>
      <c r="B25" s="10">
        <v>91</v>
      </c>
      <c r="C25" s="12">
        <f>+C7-C24</f>
        <v>0</v>
      </c>
      <c r="D25" s="12">
        <f>+D7-D24</f>
        <v>0</v>
      </c>
      <c r="E25" s="405" t="s">
        <v>298</v>
      </c>
    </row>
    <row r="26" spans="1:5">
      <c r="A26" s="18"/>
      <c r="B26" s="4"/>
      <c r="E26" s="7"/>
    </row>
    <row r="27" spans="1:5">
      <c r="A27" s="23" t="s">
        <v>299</v>
      </c>
      <c r="B27" s="7"/>
      <c r="E27" s="7"/>
    </row>
    <row r="28" spans="1:5">
      <c r="A28" s="181" t="s">
        <v>300</v>
      </c>
      <c r="B28" s="10">
        <v>94</v>
      </c>
      <c r="E28" s="10">
        <f>+'Gen-1'!E8</f>
        <v>0</v>
      </c>
    </row>
    <row r="29" spans="1:5">
      <c r="A29" s="26" t="s">
        <v>301</v>
      </c>
      <c r="B29" s="12">
        <v>95</v>
      </c>
      <c r="E29" s="12">
        <f>+'Gen-1'!E25</f>
        <v>0</v>
      </c>
    </row>
    <row r="30" spans="1:5">
      <c r="A30" s="26" t="s">
        <v>302</v>
      </c>
      <c r="B30" s="12">
        <v>96</v>
      </c>
      <c r="E30" s="12" t="e">
        <f>+'Gen-1'!E40-'Gen-1'!E25</f>
        <v>#DIV/0!</v>
      </c>
    </row>
    <row r="31" spans="1:5">
      <c r="A31" s="26" t="s">
        <v>303</v>
      </c>
      <c r="B31" s="12">
        <v>97</v>
      </c>
      <c r="E31" s="31" t="e">
        <f>+E30*0.5</f>
        <v>#DIV/0!</v>
      </c>
    </row>
    <row r="32" spans="1:5">
      <c r="A32" s="24" t="s">
        <v>304</v>
      </c>
      <c r="B32" s="10">
        <v>98</v>
      </c>
      <c r="E32" s="10" t="e">
        <f>SUM(E28:E31)</f>
        <v>#DIV/0!</v>
      </c>
    </row>
    <row r="33" spans="1:5">
      <c r="A33" s="18"/>
      <c r="B33" s="4"/>
      <c r="E33" s="4"/>
    </row>
    <row r="34" spans="1:5">
      <c r="A34" s="24" t="s">
        <v>305</v>
      </c>
      <c r="B34" s="10">
        <v>99</v>
      </c>
      <c r="E34" s="10">
        <f>+E24</f>
        <v>0</v>
      </c>
    </row>
    <row r="35" spans="1:5">
      <c r="A35" s="26" t="s">
        <v>306</v>
      </c>
      <c r="B35" s="12">
        <v>100</v>
      </c>
      <c r="E35" s="31">
        <f>+E34*0.5</f>
        <v>0</v>
      </c>
    </row>
    <row r="36" spans="1:5">
      <c r="A36" s="26" t="s">
        <v>307</v>
      </c>
      <c r="B36" s="12">
        <v>101</v>
      </c>
      <c r="E36" s="12">
        <f>+E34+E35</f>
        <v>0</v>
      </c>
    </row>
    <row r="37" spans="1:5">
      <c r="A37" s="19" t="s">
        <v>308</v>
      </c>
      <c r="B37" s="10">
        <v>102</v>
      </c>
      <c r="E37" s="10" t="e">
        <f>+E36-E32</f>
        <v>#DIV/0!</v>
      </c>
    </row>
    <row r="38" spans="1:5">
      <c r="A38" s="19" t="s">
        <v>309</v>
      </c>
      <c r="B38" s="10">
        <v>103</v>
      </c>
      <c r="E38" s="10">
        <f>+'F108'!G19</f>
        <v>0</v>
      </c>
    </row>
    <row r="39" spans="1:5">
      <c r="A39" s="19" t="s">
        <v>310</v>
      </c>
      <c r="B39" s="10">
        <v>104</v>
      </c>
      <c r="E39" s="10" t="e">
        <f>+E37-E38</f>
        <v>#DIV/0!</v>
      </c>
    </row>
    <row r="40" spans="1:5">
      <c r="A40" s="26" t="s">
        <v>311</v>
      </c>
      <c r="B40" s="12">
        <v>105</v>
      </c>
      <c r="C40" s="28">
        <f>+'F112-1'!B17</f>
        <v>0</v>
      </c>
      <c r="E40" s="12" t="e">
        <f>+E41-E39</f>
        <v>#DIV/0!</v>
      </c>
    </row>
    <row r="41" spans="1:5">
      <c r="A41" s="26" t="s">
        <v>312</v>
      </c>
      <c r="B41" s="12">
        <v>106</v>
      </c>
      <c r="E41" s="12" t="e">
        <f>+E39/(1-C40)</f>
        <v>#DIV/0!</v>
      </c>
    </row>
    <row r="42" spans="1:5" ht="18" customHeight="1">
      <c r="A42" s="2" t="s">
        <v>313</v>
      </c>
    </row>
    <row r="43" spans="1:5">
      <c r="A43" s="2" t="s">
        <v>314</v>
      </c>
      <c r="E43" s="39"/>
    </row>
    <row r="44" spans="1:5">
      <c r="E44" s="38"/>
    </row>
    <row r="48" spans="1:5">
      <c r="A48" s="767" t="s">
        <v>204</v>
      </c>
      <c r="B48" s="767"/>
      <c r="C48" s="767"/>
      <c r="D48" s="767"/>
      <c r="E48" s="767"/>
    </row>
  </sheetData>
  <mergeCells count="1">
    <mergeCell ref="A48:E48"/>
  </mergeCells>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3"/>
  <sheetViews>
    <sheetView zoomScale="90" zoomScaleNormal="100" workbookViewId="0">
      <selection activeCell="E3" sqref="E3"/>
    </sheetView>
  </sheetViews>
  <sheetFormatPr defaultColWidth="9" defaultRowHeight="15.75"/>
  <cols>
    <col min="1" max="1" width="52.625" style="2" customWidth="1"/>
    <col min="2" max="2" width="4.625" style="2" customWidth="1"/>
    <col min="3" max="5" width="13.625" style="2" customWidth="1"/>
    <col min="6" max="16384" width="9" style="2"/>
  </cols>
  <sheetData>
    <row r="1" spans="1:5">
      <c r="E1" s="3" t="s">
        <v>186</v>
      </c>
    </row>
    <row r="2" spans="1:5">
      <c r="A2" s="2" t="s">
        <v>227</v>
      </c>
      <c r="D2" s="3" t="s">
        <v>315</v>
      </c>
      <c r="E2" s="3" t="str">
        <f>+'Gen-1'!$E$2</f>
        <v>2024-2025</v>
      </c>
    </row>
    <row r="3" spans="1:5">
      <c r="A3" s="18"/>
      <c r="B3" s="4"/>
      <c r="C3" s="20" t="str">
        <f>+'Gen-1'!$C$3</f>
        <v>2022-2023</v>
      </c>
      <c r="D3" s="5" t="str">
        <f>+'Gen-1'!$D$3</f>
        <v>2023-2024</v>
      </c>
      <c r="E3" s="6" t="str">
        <f>+'Gen-1'!$E$3</f>
        <v>2024-2025</v>
      </c>
    </row>
    <row r="4" spans="1:5">
      <c r="A4" s="23" t="s">
        <v>231</v>
      </c>
      <c r="B4" s="7"/>
      <c r="C4" s="21" t="str">
        <f>+'Gen-1'!$C$4</f>
        <v>Audited</v>
      </c>
      <c r="D4" s="8" t="str">
        <f>+'Gen-1'!$D$4</f>
        <v>Unaudited</v>
      </c>
      <c r="E4" s="8" t="str">
        <f>+'Gen-1'!$E$4</f>
        <v>Proposed</v>
      </c>
    </row>
    <row r="5" spans="1:5">
      <c r="A5" s="24" t="s">
        <v>15</v>
      </c>
      <c r="B5" s="10" t="s">
        <v>236</v>
      </c>
      <c r="C5" s="21" t="str">
        <f>+'Gen-1'!$C$5</f>
        <v>Actual</v>
      </c>
      <c r="D5" s="8" t="str">
        <f>+'Gen-1'!$D$5</f>
        <v>Actual</v>
      </c>
      <c r="E5" s="8" t="str">
        <f>+'Gen-1'!$E$5</f>
        <v>Budget</v>
      </c>
    </row>
    <row r="6" spans="1:5">
      <c r="A6" s="18" t="s">
        <v>239</v>
      </c>
      <c r="B6" s="12">
        <v>1</v>
      </c>
      <c r="C6" s="31"/>
      <c r="D6" s="12">
        <f>+'PTE-2'!C28</f>
        <v>0</v>
      </c>
      <c r="E6" s="12">
        <f>+'PTE-2'!D28</f>
        <v>0</v>
      </c>
    </row>
    <row r="7" spans="1:5">
      <c r="A7" s="23" t="s">
        <v>316</v>
      </c>
      <c r="B7" s="12">
        <v>2</v>
      </c>
      <c r="C7" s="414" t="s">
        <v>317</v>
      </c>
      <c r="D7" s="414" t="s">
        <v>317</v>
      </c>
      <c r="E7" s="31"/>
    </row>
    <row r="8" spans="1:5">
      <c r="A8" s="19" t="s">
        <v>242</v>
      </c>
      <c r="B8" s="12">
        <v>3</v>
      </c>
      <c r="C8" s="12">
        <f>SUM(C6:C7)</f>
        <v>0</v>
      </c>
      <c r="D8" s="12">
        <f>SUM(D6:D7)</f>
        <v>0</v>
      </c>
      <c r="E8" s="12">
        <f>SUM(E6:E7)</f>
        <v>0</v>
      </c>
    </row>
    <row r="9" spans="1:5">
      <c r="A9" s="7" t="s">
        <v>243</v>
      </c>
      <c r="B9" s="15"/>
      <c r="C9" s="7"/>
      <c r="D9" s="7"/>
      <c r="E9" s="7"/>
    </row>
    <row r="10" spans="1:5">
      <c r="A10" s="7" t="s">
        <v>244</v>
      </c>
      <c r="B10" s="15"/>
      <c r="C10" s="7"/>
      <c r="D10" s="7"/>
      <c r="E10" s="7"/>
    </row>
    <row r="11" spans="1:5">
      <c r="A11" s="7" t="s">
        <v>245</v>
      </c>
      <c r="B11" s="14">
        <v>4</v>
      </c>
      <c r="C11" s="30"/>
      <c r="D11" s="30"/>
      <c r="E11" s="10"/>
    </row>
    <row r="12" spans="1:5">
      <c r="A12" s="7" t="s">
        <v>246</v>
      </c>
      <c r="B12" s="27">
        <v>5</v>
      </c>
      <c r="C12" s="31"/>
      <c r="D12" s="31"/>
      <c r="E12" s="12"/>
    </row>
    <row r="13" spans="1:5">
      <c r="A13" s="157" t="s">
        <v>247</v>
      </c>
      <c r="B13" s="14">
        <v>9</v>
      </c>
      <c r="C13" s="10">
        <f>SUM(C11:C12)</f>
        <v>0</v>
      </c>
      <c r="D13" s="10">
        <f>SUM(D11:D12)</f>
        <v>0</v>
      </c>
      <c r="E13" s="10">
        <f>SUM(E11:E12)</f>
        <v>0</v>
      </c>
    </row>
    <row r="14" spans="1:5">
      <c r="A14" s="7" t="s">
        <v>248</v>
      </c>
      <c r="B14" s="4"/>
      <c r="C14" s="4"/>
      <c r="D14" s="4"/>
      <c r="E14" s="4"/>
    </row>
    <row r="15" spans="1:5">
      <c r="A15" s="7" t="s">
        <v>249</v>
      </c>
      <c r="B15" s="10">
        <v>10</v>
      </c>
      <c r="C15" s="30"/>
      <c r="D15" s="30"/>
      <c r="E15" s="30"/>
    </row>
    <row r="16" spans="1:5">
      <c r="A16" s="7" t="s">
        <v>250</v>
      </c>
      <c r="B16" s="12">
        <v>11</v>
      </c>
      <c r="C16" s="31"/>
      <c r="D16" s="31"/>
      <c r="E16" s="31"/>
    </row>
    <row r="17" spans="1:5">
      <c r="A17" s="9" t="s">
        <v>251</v>
      </c>
      <c r="B17" s="12">
        <v>19</v>
      </c>
      <c r="C17" s="12">
        <f>SUM(C15:C16)</f>
        <v>0</v>
      </c>
      <c r="D17" s="12">
        <f>SUM(D15:D16)</f>
        <v>0</v>
      </c>
      <c r="E17" s="12">
        <f>SUM(E15:E16)</f>
        <v>0</v>
      </c>
    </row>
    <row r="18" spans="1:5">
      <c r="A18" s="4" t="s">
        <v>252</v>
      </c>
      <c r="B18" s="4"/>
      <c r="C18" s="4"/>
      <c r="D18" s="4"/>
      <c r="E18" s="12"/>
    </row>
    <row r="19" spans="1:5">
      <c r="A19" s="476" t="s">
        <v>318</v>
      </c>
      <c r="B19" s="12">
        <v>20</v>
      </c>
      <c r="C19" s="31"/>
      <c r="D19" s="31"/>
      <c r="E19" s="7">
        <f>+'F108'!E12</f>
        <v>0</v>
      </c>
    </row>
    <row r="20" spans="1:5">
      <c r="A20" s="7" t="s">
        <v>254</v>
      </c>
      <c r="B20" s="12">
        <v>22</v>
      </c>
      <c r="C20" s="31"/>
      <c r="D20" s="31"/>
      <c r="E20" s="31"/>
    </row>
    <row r="21" spans="1:5">
      <c r="A21" s="7" t="s">
        <v>319</v>
      </c>
      <c r="B21" s="12">
        <v>23</v>
      </c>
      <c r="C21" s="31"/>
      <c r="D21" s="31"/>
      <c r="E21" s="31"/>
    </row>
    <row r="22" spans="1:5">
      <c r="A22" s="7" t="s">
        <v>256</v>
      </c>
      <c r="B22" s="12">
        <v>24</v>
      </c>
      <c r="C22" s="31"/>
      <c r="D22" s="31"/>
      <c r="E22" s="31"/>
    </row>
    <row r="23" spans="1:5">
      <c r="A23" s="9" t="s">
        <v>257</v>
      </c>
      <c r="B23" s="12">
        <v>29</v>
      </c>
      <c r="C23" s="12">
        <f>SUM(C19:C22)</f>
        <v>0</v>
      </c>
      <c r="D23" s="12">
        <f>SUM(D19:D22)</f>
        <v>0</v>
      </c>
      <c r="E23" s="12">
        <f>SUM(E19:E22)</f>
        <v>0</v>
      </c>
    </row>
    <row r="24" spans="1:5">
      <c r="A24" s="4" t="s">
        <v>258</v>
      </c>
      <c r="B24" s="4"/>
      <c r="C24" s="4"/>
      <c r="D24" s="4"/>
      <c r="E24" s="4"/>
    </row>
    <row r="25" spans="1:5">
      <c r="A25" s="7" t="s">
        <v>259</v>
      </c>
      <c r="B25" s="10">
        <v>30</v>
      </c>
      <c r="C25" s="30"/>
      <c r="D25" s="30"/>
      <c r="E25" s="10">
        <f>+'F112-1'!E24</f>
        <v>0</v>
      </c>
    </row>
    <row r="26" spans="1:5">
      <c r="A26" s="7" t="s">
        <v>260</v>
      </c>
      <c r="B26" s="12">
        <v>31</v>
      </c>
      <c r="C26" s="31"/>
      <c r="D26" s="12">
        <f>+'F112-1'!E19</f>
        <v>0</v>
      </c>
      <c r="E26" s="405" t="s">
        <v>317</v>
      </c>
    </row>
    <row r="27" spans="1:5">
      <c r="A27" s="7" t="s">
        <v>261</v>
      </c>
      <c r="B27" s="12">
        <v>32</v>
      </c>
      <c r="C27" s="31"/>
      <c r="D27" s="31"/>
      <c r="E27" s="12" t="e">
        <f>+'F263'!H17</f>
        <v>#DIV/0!</v>
      </c>
    </row>
    <row r="28" spans="1:5">
      <c r="A28" s="7" t="s">
        <v>262</v>
      </c>
      <c r="B28" s="12">
        <v>33</v>
      </c>
      <c r="C28" s="31"/>
      <c r="D28" s="31"/>
      <c r="E28" s="12" t="e">
        <f>+'F263'!J17</f>
        <v>#DIV/0!</v>
      </c>
    </row>
    <row r="29" spans="1:5">
      <c r="A29" s="7" t="s">
        <v>263</v>
      </c>
      <c r="B29" s="12">
        <v>34</v>
      </c>
      <c r="C29" s="31"/>
      <c r="D29" s="31"/>
      <c r="E29" s="12">
        <f>+'F112-1'!E31</f>
        <v>0</v>
      </c>
    </row>
    <row r="30" spans="1:5">
      <c r="A30" s="7" t="s">
        <v>264</v>
      </c>
      <c r="B30" s="12">
        <v>35</v>
      </c>
      <c r="C30" s="31"/>
      <c r="D30" s="31"/>
      <c r="E30" s="12" t="e">
        <f>+'F263'!L17</f>
        <v>#DIV/0!</v>
      </c>
    </row>
    <row r="31" spans="1:5">
      <c r="A31" s="7" t="s">
        <v>265</v>
      </c>
      <c r="B31" s="12">
        <v>36</v>
      </c>
      <c r="C31" s="31"/>
      <c r="D31" s="31"/>
      <c r="E31" s="31"/>
    </row>
    <row r="32" spans="1:5">
      <c r="A32" s="9" t="s">
        <v>266</v>
      </c>
      <c r="B32" s="12">
        <v>39</v>
      </c>
      <c r="C32" s="12">
        <f>SUM(C25:C31)</f>
        <v>0</v>
      </c>
      <c r="D32" s="12">
        <f>SUM(D25:D31)</f>
        <v>0</v>
      </c>
      <c r="E32" s="12" t="e">
        <f>SUM(E25:E31)</f>
        <v>#DIV/0!</v>
      </c>
    </row>
    <row r="33" spans="1:5">
      <c r="A33" s="4" t="s">
        <v>267</v>
      </c>
      <c r="B33" s="4"/>
      <c r="C33" s="4"/>
      <c r="D33" s="4"/>
      <c r="E33" s="4"/>
    </row>
    <row r="34" spans="1:5">
      <c r="A34" s="7" t="s">
        <v>268</v>
      </c>
      <c r="B34" s="10">
        <v>40</v>
      </c>
      <c r="C34" s="30"/>
      <c r="D34" s="30"/>
      <c r="E34" s="30"/>
    </row>
    <row r="35" spans="1:5">
      <c r="A35" s="7" t="s">
        <v>269</v>
      </c>
      <c r="B35" s="12">
        <v>41</v>
      </c>
      <c r="C35" s="31"/>
      <c r="D35" s="31"/>
      <c r="E35" s="31"/>
    </row>
    <row r="36" spans="1:5">
      <c r="A36" s="7" t="s">
        <v>270</v>
      </c>
      <c r="B36" s="12">
        <v>42</v>
      </c>
      <c r="C36" s="31"/>
      <c r="D36" s="31"/>
      <c r="E36" s="31"/>
    </row>
    <row r="37" spans="1:5">
      <c r="A37" s="7" t="s">
        <v>271</v>
      </c>
      <c r="B37" s="12">
        <v>43</v>
      </c>
      <c r="C37" s="31"/>
      <c r="D37" s="31"/>
      <c r="E37" s="406" t="s">
        <v>317</v>
      </c>
    </row>
    <row r="38" spans="1:5">
      <c r="A38" s="7" t="s">
        <v>320</v>
      </c>
      <c r="B38" s="12">
        <v>44</v>
      </c>
      <c r="C38" s="31"/>
      <c r="D38" s="31"/>
      <c r="E38" s="35"/>
    </row>
    <row r="39" spans="1:5">
      <c r="A39" s="9" t="s">
        <v>272</v>
      </c>
      <c r="B39" s="12">
        <v>49</v>
      </c>
      <c r="C39" s="12">
        <f>SUM(C34:C38)</f>
        <v>0</v>
      </c>
      <c r="D39" s="12">
        <f>SUM(D34:D38)</f>
        <v>0</v>
      </c>
      <c r="E39" s="12">
        <f>SUM(E34:E38)</f>
        <v>0</v>
      </c>
    </row>
    <row r="40" spans="1:5">
      <c r="A40" s="407" t="s">
        <v>273</v>
      </c>
      <c r="B40" s="4"/>
      <c r="C40" s="4"/>
      <c r="D40" s="4"/>
      <c r="E40" s="4"/>
    </row>
    <row r="41" spans="1:5">
      <c r="A41" s="7" t="s">
        <v>274</v>
      </c>
      <c r="B41" s="10">
        <v>60</v>
      </c>
      <c r="C41" s="10">
        <f>+C13+C17+C23+C32+C39</f>
        <v>0</v>
      </c>
      <c r="D41" s="10">
        <f>+D13+D17+D23+D32+D39</f>
        <v>0</v>
      </c>
      <c r="E41" s="10" t="e">
        <f>+E13+E17+E23+E32+E39</f>
        <v>#DIV/0!</v>
      </c>
    </row>
    <row r="42" spans="1:5">
      <c r="A42" s="9" t="s">
        <v>275</v>
      </c>
      <c r="B42" s="10">
        <v>62</v>
      </c>
      <c r="C42" s="10">
        <f>+C6+C41</f>
        <v>0</v>
      </c>
      <c r="D42" s="10">
        <f>+D6+D41</f>
        <v>0</v>
      </c>
      <c r="E42" s="10" t="e">
        <f>+E6+E41</f>
        <v>#DIV/0!</v>
      </c>
    </row>
    <row r="43" spans="1:5">
      <c r="A43" s="469" t="s">
        <v>277</v>
      </c>
    </row>
    <row r="44" spans="1:5">
      <c r="A44" s="469"/>
    </row>
    <row r="45" spans="1:5">
      <c r="A45" s="375"/>
    </row>
    <row r="46" spans="1:5">
      <c r="A46" s="375"/>
    </row>
    <row r="47" spans="1:5">
      <c r="A47" s="375"/>
    </row>
    <row r="48" spans="1:5">
      <c r="A48" s="375"/>
    </row>
    <row r="49" spans="1:5">
      <c r="A49" s="375"/>
    </row>
    <row r="50" spans="1:5">
      <c r="A50" s="375"/>
    </row>
    <row r="51" spans="1:5">
      <c r="A51" s="375"/>
    </row>
    <row r="53" spans="1:5" ht="8.25" customHeight="1">
      <c r="A53" s="767" t="s">
        <v>204</v>
      </c>
      <c r="B53" s="767"/>
      <c r="C53" s="767"/>
      <c r="D53" s="767"/>
      <c r="E53" s="767"/>
    </row>
  </sheetData>
  <mergeCells count="1">
    <mergeCell ref="A53:E53"/>
  </mergeCells>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3"/>
  <sheetViews>
    <sheetView zoomScaleNormal="100" workbookViewId="0">
      <selection activeCell="A31" sqref="A31"/>
    </sheetView>
  </sheetViews>
  <sheetFormatPr defaultColWidth="9" defaultRowHeight="15.75"/>
  <cols>
    <col min="1" max="1" width="52.625" style="2" customWidth="1"/>
    <col min="2" max="2" width="4.625" style="2" customWidth="1"/>
    <col min="3" max="5" width="13.625" style="2" customWidth="1"/>
    <col min="6" max="16384" width="9" style="2"/>
  </cols>
  <sheetData>
    <row r="1" spans="1:5">
      <c r="E1" s="3" t="s">
        <v>186</v>
      </c>
    </row>
    <row r="2" spans="1:5">
      <c r="E2" s="3" t="s">
        <v>315</v>
      </c>
    </row>
    <row r="3" spans="1:5">
      <c r="A3" s="2" t="s">
        <v>227</v>
      </c>
      <c r="E3" s="3" t="str">
        <f>+'Gen-1'!$E$2</f>
        <v>2024-2025</v>
      </c>
    </row>
    <row r="5" spans="1:5">
      <c r="A5" s="4"/>
      <c r="B5" s="4"/>
      <c r="C5" s="20" t="str">
        <f>+'Gen-1'!$C$3</f>
        <v>2022-2023</v>
      </c>
      <c r="D5" s="5" t="str">
        <f>+'Gen-1'!$D$3</f>
        <v>2023-2024</v>
      </c>
      <c r="E5" s="6" t="str">
        <f>+'Gen-1'!$E$3</f>
        <v>2024-2025</v>
      </c>
    </row>
    <row r="6" spans="1:5">
      <c r="A6" s="23" t="s">
        <v>231</v>
      </c>
      <c r="B6" s="7"/>
      <c r="C6" s="21" t="str">
        <f>+'Gen-1'!$C$4</f>
        <v>Audited</v>
      </c>
      <c r="D6" s="8" t="str">
        <f>+'Gen-1'!$D$4</f>
        <v>Unaudited</v>
      </c>
      <c r="E6" s="8" t="str">
        <f>+'Gen-1'!$E$4</f>
        <v>Proposed</v>
      </c>
    </row>
    <row r="7" spans="1:5">
      <c r="A7" s="24" t="s">
        <v>15</v>
      </c>
      <c r="B7" s="10" t="s">
        <v>236</v>
      </c>
      <c r="C7" s="21" t="str">
        <f>+'Gen-1'!$C$5</f>
        <v>Actual</v>
      </c>
      <c r="D7" s="8" t="str">
        <f>+'Gen-1'!$D$5</f>
        <v>Actual</v>
      </c>
      <c r="E7" s="8" t="str">
        <f>+'Gen-1'!$E$5</f>
        <v>Budget</v>
      </c>
    </row>
    <row r="8" spans="1:5">
      <c r="A8" s="12" t="s">
        <v>279</v>
      </c>
      <c r="B8" s="12">
        <v>62</v>
      </c>
      <c r="C8" s="12">
        <f>+'PTE-1'!C42</f>
        <v>0</v>
      </c>
      <c r="D8" s="12">
        <f>+'PTE-1'!D42</f>
        <v>0</v>
      </c>
      <c r="E8" s="12" t="e">
        <f>+'PTE-1'!E42</f>
        <v>#DIV/0!</v>
      </c>
    </row>
    <row r="9" spans="1:5">
      <c r="A9" s="4"/>
      <c r="B9" s="4"/>
      <c r="C9" s="4"/>
      <c r="D9" s="4"/>
      <c r="E9" s="4"/>
    </row>
    <row r="10" spans="1:5">
      <c r="A10" s="7" t="s">
        <v>280</v>
      </c>
      <c r="B10" s="7"/>
      <c r="C10" s="7"/>
      <c r="D10" s="7"/>
      <c r="E10" s="7"/>
    </row>
    <row r="11" spans="1:5">
      <c r="A11" s="7" t="s">
        <v>281</v>
      </c>
      <c r="B11" s="7"/>
      <c r="C11" s="7"/>
      <c r="D11" s="7"/>
      <c r="E11" s="7"/>
    </row>
    <row r="12" spans="1:5">
      <c r="A12" s="7" t="s">
        <v>282</v>
      </c>
      <c r="B12" s="10">
        <v>63</v>
      </c>
      <c r="C12" s="30"/>
      <c r="D12" s="30"/>
      <c r="E12" s="30"/>
    </row>
    <row r="13" spans="1:5">
      <c r="A13" s="7" t="s">
        <v>283</v>
      </c>
      <c r="B13" s="12">
        <v>64</v>
      </c>
      <c r="C13" s="31"/>
      <c r="D13" s="31"/>
      <c r="E13" s="31"/>
    </row>
    <row r="14" spans="1:5">
      <c r="A14" s="7" t="s">
        <v>284</v>
      </c>
      <c r="B14" s="12">
        <v>65</v>
      </c>
      <c r="C14" s="31"/>
      <c r="D14" s="31"/>
      <c r="E14" s="31"/>
    </row>
    <row r="15" spans="1:5">
      <c r="A15" s="7" t="s">
        <v>285</v>
      </c>
      <c r="B15" s="10">
        <v>66</v>
      </c>
      <c r="C15" s="30"/>
      <c r="D15" s="30"/>
      <c r="E15" s="30"/>
    </row>
    <row r="16" spans="1:5">
      <c r="A16" s="7" t="s">
        <v>286</v>
      </c>
      <c r="B16" s="7">
        <v>67</v>
      </c>
      <c r="C16" s="29"/>
      <c r="D16" s="29"/>
      <c r="E16" s="29"/>
    </row>
    <row r="17" spans="1:5">
      <c r="A17" s="7" t="s">
        <v>287</v>
      </c>
      <c r="B17" s="12">
        <v>68</v>
      </c>
      <c r="C17" s="31"/>
      <c r="D17" s="31"/>
      <c r="E17" s="31"/>
    </row>
    <row r="18" spans="1:5">
      <c r="A18" s="7" t="s">
        <v>288</v>
      </c>
      <c r="B18" s="12">
        <v>69</v>
      </c>
      <c r="C18" s="31"/>
      <c r="D18" s="31"/>
      <c r="E18" s="31"/>
    </row>
    <row r="19" spans="1:5">
      <c r="A19" s="7" t="s">
        <v>289</v>
      </c>
      <c r="B19" s="12">
        <v>70</v>
      </c>
      <c r="C19" s="31"/>
      <c r="D19" s="31"/>
      <c r="E19" s="31"/>
    </row>
    <row r="20" spans="1:5">
      <c r="A20" s="4"/>
      <c r="B20" s="4"/>
      <c r="C20" s="4"/>
      <c r="D20" s="4"/>
      <c r="E20" s="4"/>
    </row>
    <row r="21" spans="1:5">
      <c r="A21" s="7" t="s">
        <v>290</v>
      </c>
      <c r="B21" s="10">
        <v>79</v>
      </c>
      <c r="C21" s="10">
        <f>SUM(C12:C19)</f>
        <v>0</v>
      </c>
      <c r="D21" s="10">
        <f>SUM(D12:D19)</f>
        <v>0</v>
      </c>
      <c r="E21" s="10">
        <f>SUM(E12:E19)</f>
        <v>0</v>
      </c>
    </row>
    <row r="22" spans="1:5">
      <c r="A22" s="4" t="s">
        <v>291</v>
      </c>
      <c r="B22" s="27"/>
      <c r="C22" s="7"/>
      <c r="D22" s="7"/>
      <c r="E22" s="12"/>
    </row>
    <row r="23" spans="1:5">
      <c r="A23" s="459" t="s">
        <v>321</v>
      </c>
      <c r="B23" s="27">
        <v>82</v>
      </c>
      <c r="C23" s="31"/>
      <c r="D23" s="31"/>
      <c r="E23" s="31"/>
    </row>
    <row r="24" spans="1:5">
      <c r="A24" s="7" t="s">
        <v>294</v>
      </c>
      <c r="B24" s="27">
        <v>83</v>
      </c>
      <c r="C24" s="31"/>
      <c r="D24" s="31"/>
      <c r="E24" s="31"/>
    </row>
    <row r="25" spans="1:5">
      <c r="A25" s="9" t="s">
        <v>295</v>
      </c>
      <c r="B25" s="14">
        <v>89</v>
      </c>
      <c r="C25" s="10">
        <f>SUM(C23:C24)</f>
        <v>0</v>
      </c>
      <c r="D25" s="10">
        <f>SUM(D23:D24)</f>
        <v>0</v>
      </c>
      <c r="E25" s="10">
        <f>SUM(E23:E24)</f>
        <v>0</v>
      </c>
    </row>
    <row r="26" spans="1:5">
      <c r="A26" s="7" t="s">
        <v>296</v>
      </c>
      <c r="B26" s="10">
        <v>90</v>
      </c>
      <c r="C26" s="10">
        <f>+C21+C25</f>
        <v>0</v>
      </c>
      <c r="D26" s="10">
        <f>+D21+D25</f>
        <v>0</v>
      </c>
      <c r="E26" s="10">
        <f>+E21+E25</f>
        <v>0</v>
      </c>
    </row>
    <row r="27" spans="1:5">
      <c r="A27" s="7"/>
      <c r="B27" s="7"/>
      <c r="C27" s="7"/>
      <c r="D27" s="7"/>
      <c r="E27" s="7"/>
    </row>
    <row r="28" spans="1:5">
      <c r="A28" s="10" t="s">
        <v>297</v>
      </c>
      <c r="B28" s="10">
        <v>93</v>
      </c>
      <c r="C28" s="10">
        <f>+C8-C26</f>
        <v>0</v>
      </c>
      <c r="D28" s="10">
        <f>+D8-D26</f>
        <v>0</v>
      </c>
      <c r="E28" s="405" t="s">
        <v>298</v>
      </c>
    </row>
    <row r="29" spans="1:5" hidden="1"/>
    <row r="53" spans="1:5">
      <c r="A53" s="767" t="s">
        <v>204</v>
      </c>
      <c r="B53" s="767"/>
      <c r="C53" s="767"/>
      <c r="D53" s="767"/>
      <c r="E53" s="767"/>
    </row>
  </sheetData>
  <mergeCells count="1">
    <mergeCell ref="A53:E53"/>
  </mergeCells>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4"/>
  <sheetViews>
    <sheetView zoomScaleNormal="100" workbookViewId="0">
      <selection activeCell="A18" sqref="A18:E18"/>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131"/>
      <c r="B1" s="131"/>
      <c r="C1" s="131"/>
      <c r="D1" s="131"/>
      <c r="E1" s="132" t="s">
        <v>186</v>
      </c>
    </row>
    <row r="2" spans="1:5">
      <c r="A2" s="131"/>
      <c r="B2" s="131"/>
      <c r="C2" s="131"/>
      <c r="D2" s="131"/>
      <c r="E2" s="132" t="s">
        <v>322</v>
      </c>
    </row>
    <row r="3" spans="1:5">
      <c r="A3" s="408" t="s">
        <v>227</v>
      </c>
      <c r="B3" s="131"/>
      <c r="C3" s="2"/>
      <c r="D3" s="2"/>
      <c r="E3" s="3" t="str">
        <f>+'Gen-1'!$E$2</f>
        <v>2024-2025</v>
      </c>
    </row>
    <row r="4" spans="1:5">
      <c r="A4" s="145"/>
      <c r="B4" s="133"/>
      <c r="C4" s="20" t="str">
        <f>+'Gen-1'!$C$3</f>
        <v>2022-2023</v>
      </c>
      <c r="D4" s="5" t="str">
        <f>+'Gen-1'!$D$3</f>
        <v>2023-2024</v>
      </c>
      <c r="E4" s="6" t="str">
        <f>+'Gen-1'!$E$3</f>
        <v>2024-2025</v>
      </c>
    </row>
    <row r="5" spans="1:5">
      <c r="A5" s="23" t="s">
        <v>231</v>
      </c>
      <c r="B5" s="134"/>
      <c r="C5" s="21" t="str">
        <f>+'Gen-1'!$C$4</f>
        <v>Audited</v>
      </c>
      <c r="D5" s="8" t="str">
        <f>+'Gen-1'!$D$4</f>
        <v>Unaudited</v>
      </c>
      <c r="E5" s="8" t="str">
        <f>+'Gen-1'!$E$4</f>
        <v>Proposed</v>
      </c>
    </row>
    <row r="6" spans="1:5">
      <c r="A6" s="409" t="s">
        <v>171</v>
      </c>
      <c r="B6" s="135" t="s">
        <v>236</v>
      </c>
      <c r="C6" s="432" t="str">
        <f>+'Gen-1'!$C$5</f>
        <v>Actual</v>
      </c>
      <c r="D6" s="11" t="str">
        <f>+'Gen-1'!$D$5</f>
        <v>Actual</v>
      </c>
      <c r="E6" s="11" t="str">
        <f>+'Gen-1'!$E$5</f>
        <v>Budget</v>
      </c>
    </row>
    <row r="7" spans="1:5">
      <c r="A7" s="136" t="s">
        <v>239</v>
      </c>
      <c r="B7" s="135">
        <v>3</v>
      </c>
      <c r="C7" s="137"/>
      <c r="D7" s="152">
        <f>+'ABE-2'!C25</f>
        <v>0</v>
      </c>
      <c r="E7" s="152">
        <f>+'ABE-2'!D25</f>
        <v>0</v>
      </c>
    </row>
    <row r="8" spans="1:5">
      <c r="A8" s="139" t="s">
        <v>243</v>
      </c>
      <c r="B8" s="134"/>
      <c r="C8" s="140"/>
      <c r="D8" s="140"/>
      <c r="E8" s="140"/>
    </row>
    <row r="9" spans="1:5">
      <c r="A9" s="139" t="s">
        <v>244</v>
      </c>
      <c r="B9" s="134"/>
      <c r="C9" s="140"/>
      <c r="D9" s="140"/>
      <c r="E9" s="140"/>
    </row>
    <row r="10" spans="1:5">
      <c r="A10" s="139" t="s">
        <v>245</v>
      </c>
      <c r="B10" s="135">
        <v>4</v>
      </c>
      <c r="C10" s="137"/>
      <c r="D10" s="137"/>
      <c r="E10" s="137"/>
    </row>
    <row r="11" spans="1:5">
      <c r="A11" s="139" t="s">
        <v>246</v>
      </c>
      <c r="B11" s="141">
        <v>5</v>
      </c>
      <c r="C11" s="142"/>
      <c r="D11" s="142"/>
      <c r="E11" s="142"/>
    </row>
    <row r="12" spans="1:5">
      <c r="A12" s="143" t="s">
        <v>247</v>
      </c>
      <c r="B12" s="141">
        <v>9</v>
      </c>
      <c r="C12" s="144">
        <f>SUM(C10:C11)</f>
        <v>0</v>
      </c>
      <c r="D12" s="144">
        <f>SUM(D10:D11)</f>
        <v>0</v>
      </c>
      <c r="E12" s="144">
        <f>SUM(E10:E11)</f>
        <v>0</v>
      </c>
    </row>
    <row r="13" spans="1:5">
      <c r="A13" s="145" t="s">
        <v>248</v>
      </c>
      <c r="B13" s="133"/>
      <c r="C13" s="146"/>
      <c r="D13" s="146"/>
      <c r="E13" s="146"/>
    </row>
    <row r="14" spans="1:5">
      <c r="A14" s="139" t="s">
        <v>249</v>
      </c>
      <c r="B14" s="135">
        <v>10</v>
      </c>
      <c r="C14" s="137"/>
      <c r="D14" s="137"/>
      <c r="E14" s="137"/>
    </row>
    <row r="15" spans="1:5">
      <c r="A15" s="139" t="s">
        <v>250</v>
      </c>
      <c r="B15" s="141">
        <v>11</v>
      </c>
      <c r="C15" s="142"/>
      <c r="D15" s="142"/>
      <c r="E15" s="142"/>
    </row>
    <row r="16" spans="1:5">
      <c r="A16" s="143" t="s">
        <v>251</v>
      </c>
      <c r="B16" s="141">
        <v>19</v>
      </c>
      <c r="C16" s="144">
        <f>SUM(C14:C15)</f>
        <v>0</v>
      </c>
      <c r="D16" s="144">
        <f>SUM(D14:D15)</f>
        <v>0</v>
      </c>
      <c r="E16" s="144">
        <f>SUM(E14:E15)</f>
        <v>0</v>
      </c>
    </row>
    <row r="17" spans="1:5">
      <c r="A17" s="145" t="s">
        <v>252</v>
      </c>
      <c r="B17" s="133"/>
      <c r="C17" s="147"/>
      <c r="D17" s="146"/>
      <c r="E17" s="146"/>
    </row>
    <row r="18" spans="1:5">
      <c r="A18" s="139" t="s">
        <v>254</v>
      </c>
      <c r="B18" s="141">
        <v>22</v>
      </c>
      <c r="C18" s="142"/>
      <c r="D18" s="142"/>
      <c r="E18" s="142"/>
    </row>
    <row r="19" spans="1:5">
      <c r="A19" s="139" t="s">
        <v>323</v>
      </c>
      <c r="B19" s="141">
        <v>23</v>
      </c>
      <c r="C19" s="148"/>
      <c r="D19" s="148"/>
      <c r="E19" s="148"/>
    </row>
    <row r="20" spans="1:5">
      <c r="A20" s="139" t="s">
        <v>256</v>
      </c>
      <c r="B20" s="141">
        <v>24</v>
      </c>
      <c r="C20" s="142"/>
      <c r="D20" s="142"/>
      <c r="E20" s="142"/>
    </row>
    <row r="21" spans="1:5">
      <c r="A21" s="143" t="s">
        <v>257</v>
      </c>
      <c r="B21" s="141">
        <v>29</v>
      </c>
      <c r="C21" s="144">
        <f>SUM(C18:C20)</f>
        <v>0</v>
      </c>
      <c r="D21" s="144">
        <f>SUM(D18:D20)</f>
        <v>0</v>
      </c>
      <c r="E21" s="144">
        <f>SUM(E18:E20)</f>
        <v>0</v>
      </c>
    </row>
    <row r="22" spans="1:5">
      <c r="A22" s="145" t="s">
        <v>258</v>
      </c>
      <c r="B22" s="133"/>
      <c r="C22" s="147"/>
      <c r="D22" s="146"/>
      <c r="E22" s="146"/>
    </row>
    <row r="23" spans="1:5">
      <c r="A23" s="139" t="s">
        <v>259</v>
      </c>
      <c r="B23" s="135">
        <v>30</v>
      </c>
      <c r="C23" s="149"/>
      <c r="D23" s="137"/>
      <c r="E23" s="138">
        <f>+'F112-1'!G24</f>
        <v>0</v>
      </c>
    </row>
    <row r="24" spans="1:5">
      <c r="A24" s="139" t="s">
        <v>260</v>
      </c>
      <c r="B24" s="141">
        <v>31</v>
      </c>
      <c r="C24" s="142"/>
      <c r="D24" s="144">
        <f>+'F112-1'!G19</f>
        <v>0</v>
      </c>
      <c r="E24" s="405" t="s">
        <v>317</v>
      </c>
    </row>
    <row r="25" spans="1:5">
      <c r="A25" s="139" t="s">
        <v>261</v>
      </c>
      <c r="B25" s="141">
        <v>32</v>
      </c>
      <c r="C25" s="142"/>
      <c r="D25" s="142"/>
      <c r="E25" s="144" t="e">
        <f>+'F263'!H19</f>
        <v>#DIV/0!</v>
      </c>
    </row>
    <row r="26" spans="1:5">
      <c r="A26" s="139" t="s">
        <v>262</v>
      </c>
      <c r="B26" s="141">
        <v>33</v>
      </c>
      <c r="C26" s="150"/>
      <c r="D26" s="142"/>
      <c r="E26" s="144" t="e">
        <f>+'F263'!J19</f>
        <v>#DIV/0!</v>
      </c>
    </row>
    <row r="27" spans="1:5">
      <c r="A27" s="139" t="s">
        <v>263</v>
      </c>
      <c r="B27" s="141">
        <v>34</v>
      </c>
      <c r="C27" s="142"/>
      <c r="D27" s="142"/>
      <c r="E27" s="144">
        <f>+'F112-1'!G31</f>
        <v>0</v>
      </c>
    </row>
    <row r="28" spans="1:5">
      <c r="A28" s="7" t="s">
        <v>264</v>
      </c>
      <c r="B28" s="141">
        <v>35</v>
      </c>
      <c r="C28" s="142"/>
      <c r="D28" s="142"/>
      <c r="E28" s="144" t="e">
        <f>+'F263'!L19</f>
        <v>#DIV/0!</v>
      </c>
    </row>
    <row r="29" spans="1:5">
      <c r="A29" s="139" t="s">
        <v>265</v>
      </c>
      <c r="B29" s="141">
        <v>36</v>
      </c>
      <c r="C29" s="142"/>
      <c r="D29" s="142"/>
      <c r="E29" s="142"/>
    </row>
    <row r="30" spans="1:5">
      <c r="A30" s="143" t="s">
        <v>266</v>
      </c>
      <c r="B30" s="141">
        <v>39</v>
      </c>
      <c r="C30" s="144">
        <f>SUM(C23:C29)</f>
        <v>0</v>
      </c>
      <c r="D30" s="144">
        <f>SUM(D23:D29)</f>
        <v>0</v>
      </c>
      <c r="E30" s="144" t="e">
        <f>SUM(E23:E29)</f>
        <v>#DIV/0!</v>
      </c>
    </row>
    <row r="31" spans="1:5">
      <c r="A31" s="145" t="s">
        <v>267</v>
      </c>
      <c r="B31" s="133"/>
      <c r="C31" s="147"/>
      <c r="D31" s="146"/>
      <c r="E31" s="146"/>
    </row>
    <row r="32" spans="1:5">
      <c r="A32" s="139" t="s">
        <v>268</v>
      </c>
      <c r="B32" s="135">
        <v>40</v>
      </c>
      <c r="C32" s="151"/>
      <c r="D32" s="152"/>
      <c r="E32" s="138"/>
    </row>
    <row r="33" spans="1:5">
      <c r="A33" s="139" t="s">
        <v>269</v>
      </c>
      <c r="B33" s="141">
        <v>41</v>
      </c>
      <c r="C33" s="153"/>
      <c r="D33" s="153"/>
      <c r="E33" s="142"/>
    </row>
    <row r="34" spans="1:5">
      <c r="A34" s="139" t="s">
        <v>270</v>
      </c>
      <c r="B34" s="141">
        <v>42</v>
      </c>
      <c r="C34" s="153"/>
      <c r="D34" s="153"/>
      <c r="E34" s="142"/>
    </row>
    <row r="35" spans="1:5">
      <c r="A35" s="139" t="s">
        <v>271</v>
      </c>
      <c r="B35" s="141">
        <v>43</v>
      </c>
      <c r="C35" s="153"/>
      <c r="D35" s="153"/>
      <c r="E35" s="405" t="s">
        <v>317</v>
      </c>
    </row>
    <row r="36" spans="1:5">
      <c r="A36" s="143" t="s">
        <v>272</v>
      </c>
      <c r="B36" s="141">
        <v>49</v>
      </c>
      <c r="C36" s="144">
        <f>SUM(C32:C35)</f>
        <v>0</v>
      </c>
      <c r="D36" s="144">
        <f>SUM(D32:D35)</f>
        <v>0</v>
      </c>
      <c r="E36" s="144">
        <f>SUM(E32:E35)</f>
        <v>0</v>
      </c>
    </row>
    <row r="37" spans="1:5">
      <c r="A37" s="154" t="s">
        <v>273</v>
      </c>
      <c r="B37" s="133"/>
      <c r="C37" s="146"/>
      <c r="D37" s="146"/>
      <c r="E37" s="146"/>
    </row>
    <row r="38" spans="1:5">
      <c r="A38" s="155" t="s">
        <v>274</v>
      </c>
      <c r="B38" s="135">
        <v>60</v>
      </c>
      <c r="C38" s="138">
        <f>+C12+C16+C21+C30+C36</f>
        <v>0</v>
      </c>
      <c r="D38" s="138">
        <f>+D12+D16+D21+D30+D36</f>
        <v>0</v>
      </c>
      <c r="E38" s="138" t="e">
        <f>+E12+E16+E21+E30+E36</f>
        <v>#DIV/0!</v>
      </c>
    </row>
    <row r="39" spans="1:5">
      <c r="A39" s="143" t="s">
        <v>275</v>
      </c>
      <c r="B39" s="135">
        <v>62</v>
      </c>
      <c r="C39" s="138">
        <f>+C7+C38</f>
        <v>0</v>
      </c>
      <c r="D39" s="152">
        <f>+D7+D38</f>
        <v>0</v>
      </c>
      <c r="E39" s="138" t="e">
        <f>+E7+E38</f>
        <v>#DIV/0!</v>
      </c>
    </row>
    <row r="40" spans="1:5">
      <c r="A40" s="131" t="s">
        <v>277</v>
      </c>
      <c r="B40" s="131"/>
      <c r="C40" s="131"/>
      <c r="D40" s="131"/>
      <c r="E40" s="131"/>
    </row>
    <row r="41" spans="1:5">
      <c r="A41" s="131"/>
      <c r="B41" s="131"/>
      <c r="C41" s="131"/>
      <c r="D41" s="131"/>
      <c r="E41" s="131"/>
    </row>
    <row r="42" spans="1:5">
      <c r="B42" s="156"/>
      <c r="C42" s="156"/>
      <c r="D42" s="156"/>
      <c r="E42" s="156"/>
    </row>
    <row r="43" spans="1:5">
      <c r="B43" s="156"/>
      <c r="C43" s="156"/>
      <c r="D43" s="156"/>
      <c r="E43" s="156"/>
    </row>
    <row r="44" spans="1:5">
      <c r="B44" s="156"/>
      <c r="C44" s="156"/>
      <c r="D44" s="156"/>
      <c r="E44" s="156"/>
    </row>
    <row r="45" spans="1:5">
      <c r="B45" s="156"/>
      <c r="C45" s="156"/>
      <c r="D45" s="156"/>
      <c r="E45" s="156"/>
    </row>
    <row r="46" spans="1:5">
      <c r="B46" s="156"/>
      <c r="C46" s="156"/>
      <c r="D46" s="156"/>
      <c r="E46" s="156"/>
    </row>
    <row r="47" spans="1:5">
      <c r="B47" s="156"/>
      <c r="C47" s="156"/>
      <c r="D47" s="156"/>
      <c r="E47" s="156"/>
    </row>
    <row r="48" spans="1:5">
      <c r="B48" s="156"/>
      <c r="C48" s="156"/>
      <c r="D48" s="156"/>
      <c r="E48" s="156"/>
    </row>
    <row r="54" spans="1:5">
      <c r="A54" s="768" t="s">
        <v>204</v>
      </c>
      <c r="B54" s="768"/>
      <c r="C54" s="768"/>
      <c r="D54" s="768"/>
      <c r="E54" s="768"/>
    </row>
  </sheetData>
  <mergeCells count="1">
    <mergeCell ref="A54:E54"/>
  </mergeCells>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54"/>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158"/>
      <c r="B1" s="158"/>
      <c r="C1" s="158"/>
      <c r="D1" s="158"/>
      <c r="E1" s="159" t="s">
        <v>186</v>
      </c>
    </row>
    <row r="2" spans="1:5">
      <c r="A2" s="158"/>
      <c r="B2" s="158"/>
      <c r="C2" s="158"/>
      <c r="D2" s="158"/>
      <c r="E2" s="159" t="s">
        <v>322</v>
      </c>
    </row>
    <row r="3" spans="1:5">
      <c r="A3" s="410" t="s">
        <v>227</v>
      </c>
      <c r="B3" s="158"/>
      <c r="C3" s="158"/>
      <c r="D3" s="158"/>
      <c r="E3" s="3" t="str">
        <f>+'Gen-1'!$E$2</f>
        <v>2024-2025</v>
      </c>
    </row>
    <row r="4" spans="1:5">
      <c r="A4" s="167"/>
      <c r="B4" s="160"/>
      <c r="C4" s="20" t="str">
        <f>+'Gen-1'!$C$3</f>
        <v>2022-2023</v>
      </c>
      <c r="D4" s="5" t="str">
        <f>+'Gen-1'!$D$3</f>
        <v>2023-2024</v>
      </c>
      <c r="E4" s="6" t="str">
        <f>+'Gen-1'!$E$3</f>
        <v>2024-2025</v>
      </c>
    </row>
    <row r="5" spans="1:5">
      <c r="A5" s="23" t="s">
        <v>231</v>
      </c>
      <c r="B5" s="161"/>
      <c r="C5" s="21" t="str">
        <f>+'Gen-1'!$C$4</f>
        <v>Audited</v>
      </c>
      <c r="D5" s="8" t="str">
        <f>+'Gen-1'!$D$4</f>
        <v>Unaudited</v>
      </c>
      <c r="E5" s="8" t="str">
        <f>+'Gen-1'!$E$4</f>
        <v>Proposed</v>
      </c>
    </row>
    <row r="6" spans="1:5">
      <c r="A6" s="409" t="s">
        <v>171</v>
      </c>
      <c r="B6" s="162" t="s">
        <v>236</v>
      </c>
      <c r="C6" s="21" t="str">
        <f>+'Gen-1'!$C$5</f>
        <v>Actual</v>
      </c>
      <c r="D6" s="8" t="str">
        <f>+'Gen-1'!$D$5</f>
        <v>Actual</v>
      </c>
      <c r="E6" s="8" t="str">
        <f>+'Gen-1'!$E$5</f>
        <v>Budget</v>
      </c>
    </row>
    <row r="7" spans="1:5">
      <c r="A7" s="163" t="s">
        <v>279</v>
      </c>
      <c r="B7" s="164">
        <v>62</v>
      </c>
      <c r="C7" s="165">
        <f>+'ABE-1'!C39</f>
        <v>0</v>
      </c>
      <c r="D7" s="165">
        <f>+'ABE-1'!D39</f>
        <v>0</v>
      </c>
      <c r="E7" s="166" t="e">
        <f>+'ABE-1'!E39</f>
        <v>#DIV/0!</v>
      </c>
    </row>
    <row r="8" spans="1:5">
      <c r="A8" s="167" t="s">
        <v>324</v>
      </c>
      <c r="B8" s="161"/>
      <c r="C8" s="168"/>
      <c r="D8" s="168"/>
      <c r="E8" s="169"/>
    </row>
    <row r="9" spans="1:5">
      <c r="A9" s="167" t="s">
        <v>281</v>
      </c>
      <c r="B9" s="161"/>
      <c r="C9" s="168"/>
      <c r="D9" s="168"/>
      <c r="E9" s="169"/>
    </row>
    <row r="10" spans="1:5">
      <c r="A10" s="167" t="s">
        <v>282</v>
      </c>
      <c r="B10" s="162">
        <v>63</v>
      </c>
      <c r="C10" s="170"/>
      <c r="D10" s="170"/>
      <c r="E10" s="171"/>
    </row>
    <row r="11" spans="1:5">
      <c r="A11" s="167" t="s">
        <v>283</v>
      </c>
      <c r="B11" s="164">
        <v>64</v>
      </c>
      <c r="C11" s="172"/>
      <c r="D11" s="172"/>
      <c r="E11" s="173"/>
    </row>
    <row r="12" spans="1:5">
      <c r="A12" s="167" t="s">
        <v>284</v>
      </c>
      <c r="B12" s="164">
        <v>65</v>
      </c>
      <c r="C12" s="172"/>
      <c r="D12" s="172"/>
      <c r="E12" s="173"/>
    </row>
    <row r="13" spans="1:5">
      <c r="A13" s="167" t="s">
        <v>285</v>
      </c>
      <c r="B13" s="164">
        <v>66</v>
      </c>
      <c r="C13" s="172"/>
      <c r="D13" s="172"/>
      <c r="E13" s="173"/>
    </row>
    <row r="14" spans="1:5">
      <c r="A14" s="167" t="s">
        <v>286</v>
      </c>
      <c r="B14" s="164">
        <v>67</v>
      </c>
      <c r="C14" s="172"/>
      <c r="D14" s="172"/>
      <c r="E14" s="173"/>
    </row>
    <row r="15" spans="1:5">
      <c r="A15" s="167" t="s">
        <v>287</v>
      </c>
      <c r="B15" s="160">
        <v>68</v>
      </c>
      <c r="C15" s="174"/>
      <c r="D15" s="174"/>
      <c r="E15" s="175"/>
    </row>
    <row r="16" spans="1:5">
      <c r="A16" s="167" t="s">
        <v>288</v>
      </c>
      <c r="B16" s="160">
        <v>69</v>
      </c>
      <c r="C16" s="174"/>
      <c r="D16" s="174"/>
      <c r="E16" s="175"/>
    </row>
    <row r="17" spans="1:5">
      <c r="A17" s="167" t="s">
        <v>289</v>
      </c>
      <c r="B17" s="164">
        <v>70</v>
      </c>
      <c r="C17" s="172"/>
      <c r="D17" s="172"/>
      <c r="E17" s="173"/>
    </row>
    <row r="18" spans="1:5">
      <c r="A18" s="176" t="s">
        <v>290</v>
      </c>
      <c r="B18" s="162">
        <v>79</v>
      </c>
      <c r="C18" s="177">
        <f>SUM(C10:C17)</f>
        <v>0</v>
      </c>
      <c r="D18" s="177">
        <f>SUM(D10:D17)</f>
        <v>0</v>
      </c>
      <c r="E18" s="178">
        <f>SUM(E10:E17)</f>
        <v>0</v>
      </c>
    </row>
    <row r="19" spans="1:5">
      <c r="A19" s="4" t="s">
        <v>291</v>
      </c>
      <c r="B19" s="27"/>
      <c r="C19" s="40"/>
      <c r="D19" s="40"/>
      <c r="E19" s="12"/>
    </row>
    <row r="20" spans="1:5">
      <c r="A20" s="7" t="s">
        <v>293</v>
      </c>
      <c r="B20" s="27">
        <v>82</v>
      </c>
      <c r="C20" s="41"/>
      <c r="D20" s="41"/>
      <c r="E20" s="31"/>
    </row>
    <row r="21" spans="1:5">
      <c r="A21" s="7" t="s">
        <v>294</v>
      </c>
      <c r="B21" s="27">
        <v>83</v>
      </c>
      <c r="C21" s="41"/>
      <c r="D21" s="41"/>
      <c r="E21" s="31"/>
    </row>
    <row r="22" spans="1:5">
      <c r="A22" s="9" t="s">
        <v>295</v>
      </c>
      <c r="B22" s="14">
        <v>89</v>
      </c>
      <c r="C22" s="42">
        <f>SUM(C20:C21)</f>
        <v>0</v>
      </c>
      <c r="D22" s="42">
        <f>SUM(D20:D21)</f>
        <v>0</v>
      </c>
      <c r="E22" s="10">
        <f>SUM(E20:E21)</f>
        <v>0</v>
      </c>
    </row>
    <row r="23" spans="1:5">
      <c r="A23" s="176" t="s">
        <v>325</v>
      </c>
      <c r="B23" s="162">
        <v>90</v>
      </c>
      <c r="C23" s="177">
        <f>+C18+C22</f>
        <v>0</v>
      </c>
      <c r="D23" s="177">
        <f>+D18+D22</f>
        <v>0</v>
      </c>
      <c r="E23" s="178">
        <f>+E18+E22</f>
        <v>0</v>
      </c>
    </row>
    <row r="24" spans="1:5">
      <c r="A24" s="180"/>
      <c r="B24" s="161"/>
      <c r="C24" s="179"/>
      <c r="D24" s="168"/>
      <c r="E24" s="169"/>
    </row>
    <row r="25" spans="1:5">
      <c r="A25" s="181" t="s">
        <v>297</v>
      </c>
      <c r="B25" s="162">
        <v>93</v>
      </c>
      <c r="C25" s="182">
        <f>+C7-C23</f>
        <v>0</v>
      </c>
      <c r="D25" s="182">
        <f>+D7-D23</f>
        <v>0</v>
      </c>
      <c r="E25" s="405" t="s">
        <v>317</v>
      </c>
    </row>
    <row r="26" spans="1:5">
      <c r="A26" s="183"/>
      <c r="B26" s="160"/>
      <c r="C26" s="179"/>
      <c r="D26" s="179"/>
      <c r="E26" s="184"/>
    </row>
    <row r="27" spans="1:5">
      <c r="A27" s="167" t="s">
        <v>299</v>
      </c>
      <c r="B27" s="161"/>
      <c r="C27" s="158"/>
      <c r="D27" s="158"/>
      <c r="E27" s="169"/>
    </row>
    <row r="28" spans="1:5">
      <c r="A28" s="181" t="s">
        <v>300</v>
      </c>
      <c r="B28" s="162">
        <v>94</v>
      </c>
      <c r="C28" s="158"/>
      <c r="D28" s="158"/>
      <c r="E28" s="178">
        <f>+'ABE-1'!E7</f>
        <v>0</v>
      </c>
    </row>
    <row r="29" spans="1:5">
      <c r="A29" s="185" t="s">
        <v>301</v>
      </c>
      <c r="B29" s="164">
        <v>95</v>
      </c>
      <c r="C29" s="158"/>
      <c r="D29" s="158"/>
      <c r="E29" s="166">
        <f>+'ABE-1'!E23</f>
        <v>0</v>
      </c>
    </row>
    <row r="30" spans="1:5">
      <c r="A30" s="185" t="s">
        <v>326</v>
      </c>
      <c r="B30" s="164">
        <v>96</v>
      </c>
      <c r="C30" s="158"/>
      <c r="D30" s="158"/>
      <c r="E30" s="166" t="e">
        <f>+'ABE-1'!E38-'ABE-1'!E23</f>
        <v>#DIV/0!</v>
      </c>
    </row>
    <row r="31" spans="1:5">
      <c r="A31" s="185" t="s">
        <v>327</v>
      </c>
      <c r="B31" s="164">
        <v>97</v>
      </c>
      <c r="C31" s="158"/>
      <c r="D31" s="158"/>
      <c r="E31" s="173" t="e">
        <f>+E30*0.5</f>
        <v>#DIV/0!</v>
      </c>
    </row>
    <row r="32" spans="1:5">
      <c r="A32" s="183"/>
      <c r="B32" s="160"/>
      <c r="C32" s="158"/>
      <c r="D32" s="158"/>
      <c r="E32" s="184"/>
    </row>
    <row r="33" spans="1:5">
      <c r="A33" s="176" t="s">
        <v>304</v>
      </c>
      <c r="B33" s="162">
        <v>98</v>
      </c>
      <c r="C33" s="158"/>
      <c r="D33" s="158"/>
      <c r="E33" s="178" t="e">
        <f>SUM(E28:E31)</f>
        <v>#DIV/0!</v>
      </c>
    </row>
    <row r="34" spans="1:5">
      <c r="A34" s="163"/>
      <c r="B34" s="160"/>
      <c r="C34" s="158"/>
      <c r="D34" s="158"/>
      <c r="E34" s="184"/>
    </row>
    <row r="35" spans="1:5">
      <c r="A35" s="176" t="s">
        <v>305</v>
      </c>
      <c r="B35" s="162">
        <v>99</v>
      </c>
      <c r="C35" s="158"/>
      <c r="D35" s="158"/>
      <c r="E35" s="178">
        <f>+E23</f>
        <v>0</v>
      </c>
    </row>
    <row r="36" spans="1:5">
      <c r="A36" s="185" t="s">
        <v>306</v>
      </c>
      <c r="B36" s="164">
        <v>100</v>
      </c>
      <c r="C36" s="158"/>
      <c r="D36" s="158"/>
      <c r="E36" s="173">
        <f>+E35*0.5</f>
        <v>0</v>
      </c>
    </row>
    <row r="37" spans="1:5">
      <c r="A37" s="185" t="s">
        <v>307</v>
      </c>
      <c r="B37" s="164">
        <v>101</v>
      </c>
      <c r="C37" s="158"/>
      <c r="D37" s="158"/>
      <c r="E37" s="166">
        <f>+E35+E36</f>
        <v>0</v>
      </c>
    </row>
    <row r="38" spans="1:5">
      <c r="A38" s="185" t="s">
        <v>328</v>
      </c>
      <c r="B38" s="164">
        <v>102</v>
      </c>
      <c r="C38" s="158"/>
      <c r="D38" s="158"/>
      <c r="E38" s="166" t="e">
        <f>+E37-E33</f>
        <v>#DIV/0!</v>
      </c>
    </row>
    <row r="39" spans="1:5">
      <c r="A39" s="185" t="s">
        <v>329</v>
      </c>
      <c r="B39" s="164">
        <v>103</v>
      </c>
      <c r="C39" s="186">
        <f>+'F112-2'!B38</f>
        <v>0</v>
      </c>
      <c r="D39" s="158"/>
      <c r="E39" s="12" t="e">
        <f>+E40-E38</f>
        <v>#DIV/0!</v>
      </c>
    </row>
    <row r="40" spans="1:5">
      <c r="A40" s="185" t="s">
        <v>330</v>
      </c>
      <c r="B40" s="164">
        <v>104</v>
      </c>
      <c r="C40" s="158"/>
      <c r="D40" s="158"/>
      <c r="E40" s="12" t="e">
        <f>+E38/(1-C39)</f>
        <v>#DIV/0!</v>
      </c>
    </row>
    <row r="41" spans="1:5">
      <c r="A41" s="158" t="s">
        <v>331</v>
      </c>
      <c r="B41" s="158"/>
      <c r="C41" s="158"/>
      <c r="D41" s="158"/>
      <c r="E41" s="158"/>
    </row>
    <row r="42" spans="1:5">
      <c r="A42" s="158"/>
      <c r="B42" s="158"/>
      <c r="C42" s="158"/>
      <c r="D42" s="158"/>
      <c r="E42" s="158"/>
    </row>
    <row r="43" spans="1:5">
      <c r="A43" s="158"/>
      <c r="B43" s="158"/>
      <c r="C43" s="158"/>
      <c r="D43" s="158"/>
      <c r="E43" s="158"/>
    </row>
    <row r="44" spans="1:5">
      <c r="A44" s="158"/>
      <c r="B44" s="158"/>
      <c r="C44" s="158"/>
      <c r="D44" s="158"/>
      <c r="E44" s="158"/>
    </row>
    <row r="45" spans="1:5">
      <c r="A45" s="158"/>
      <c r="B45" s="158"/>
      <c r="C45" s="158"/>
      <c r="D45" s="158"/>
      <c r="E45" s="158"/>
    </row>
    <row r="46" spans="1:5">
      <c r="A46" s="158"/>
      <c r="B46" s="158"/>
      <c r="C46" s="158"/>
      <c r="D46" s="158"/>
      <c r="E46" s="158"/>
    </row>
    <row r="47" spans="1:5">
      <c r="A47" s="158"/>
      <c r="B47" s="158"/>
      <c r="C47" s="158"/>
      <c r="D47" s="158"/>
      <c r="E47" s="158"/>
    </row>
    <row r="48" spans="1:5">
      <c r="A48" s="158"/>
      <c r="B48" s="158"/>
      <c r="C48" s="158"/>
      <c r="D48" s="158"/>
      <c r="E48" s="158"/>
    </row>
    <row r="49" spans="1:5">
      <c r="A49" s="158"/>
      <c r="B49" s="158"/>
      <c r="C49" s="158"/>
      <c r="D49" s="158"/>
      <c r="E49" s="158"/>
    </row>
    <row r="50" spans="1:5">
      <c r="A50" s="158"/>
      <c r="B50" s="158"/>
      <c r="C50" s="158"/>
      <c r="D50" s="158"/>
      <c r="E50" s="158"/>
    </row>
    <row r="51" spans="1:5">
      <c r="A51" s="158"/>
      <c r="B51" s="158"/>
      <c r="C51" s="158"/>
      <c r="D51" s="158"/>
      <c r="E51" s="158"/>
    </row>
    <row r="52" spans="1:5">
      <c r="A52" s="158"/>
      <c r="B52" s="158"/>
      <c r="C52" s="158"/>
      <c r="D52" s="158"/>
      <c r="E52" s="158"/>
    </row>
    <row r="53" spans="1:5">
      <c r="A53" s="158"/>
      <c r="B53" s="158"/>
      <c r="C53" s="158"/>
      <c r="D53" s="158"/>
      <c r="E53" s="158"/>
    </row>
    <row r="54" spans="1:5">
      <c r="A54" s="187" t="s">
        <v>204</v>
      </c>
      <c r="B54" s="187"/>
      <c r="C54" s="187"/>
      <c r="D54" s="187"/>
      <c r="E54" s="187"/>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4"/>
  <sheetViews>
    <sheetView zoomScaleNormal="100" workbookViewId="0">
      <selection activeCell="E4" sqref="E4"/>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188"/>
      <c r="B1" s="188"/>
      <c r="C1" s="188"/>
      <c r="D1" s="188"/>
      <c r="E1" s="189" t="s">
        <v>186</v>
      </c>
    </row>
    <row r="2" spans="1:5">
      <c r="A2" s="188"/>
      <c r="B2" s="188"/>
      <c r="C2" s="188"/>
      <c r="D2" s="188"/>
      <c r="E2" s="189" t="s">
        <v>332</v>
      </c>
    </row>
    <row r="3" spans="1:5">
      <c r="A3" s="188" t="s">
        <v>227</v>
      </c>
      <c r="B3" s="188"/>
      <c r="C3" s="188"/>
      <c r="D3" s="188"/>
      <c r="E3" s="3" t="str">
        <f>+'Gen-1'!$E$2</f>
        <v>2024-2025</v>
      </c>
    </row>
    <row r="4" spans="1:5">
      <c r="A4" s="411"/>
      <c r="B4" s="188"/>
      <c r="C4" s="188"/>
      <c r="D4" s="188"/>
      <c r="E4" s="188"/>
    </row>
    <row r="5" spans="1:5">
      <c r="A5" s="196"/>
      <c r="B5" s="190"/>
      <c r="C5" s="20" t="str">
        <f>+'Gen-1'!$C$3</f>
        <v>2022-2023</v>
      </c>
      <c r="D5" s="5" t="str">
        <f>+'Gen-1'!$D$3</f>
        <v>2023-2024</v>
      </c>
      <c r="E5" s="6" t="str">
        <f>+'Gen-1'!$E$3</f>
        <v>2024-2025</v>
      </c>
    </row>
    <row r="6" spans="1:5">
      <c r="A6" s="23" t="s">
        <v>231</v>
      </c>
      <c r="B6" s="191"/>
      <c r="C6" s="21" t="str">
        <f>+'Gen-1'!$C$4</f>
        <v>Audited</v>
      </c>
      <c r="D6" s="8" t="str">
        <f>+'Gen-1'!$D$4</f>
        <v>Unaudited</v>
      </c>
      <c r="E6" s="8" t="str">
        <f>+'Gen-1'!$E$4</f>
        <v>Proposed</v>
      </c>
    </row>
    <row r="7" spans="1:5">
      <c r="A7" s="412" t="s">
        <v>333</v>
      </c>
      <c r="B7" s="192" t="s">
        <v>236</v>
      </c>
      <c r="C7" s="21" t="str">
        <f>+'Gen-1'!$C$5</f>
        <v>Actual</v>
      </c>
      <c r="D7" s="8" t="str">
        <f>+'Gen-1'!$D$5</f>
        <v>Actual</v>
      </c>
      <c r="E7" s="8" t="str">
        <f>+'Gen-1'!$E$5</f>
        <v>Budget</v>
      </c>
    </row>
    <row r="8" spans="1:5">
      <c r="A8" s="193" t="s">
        <v>239</v>
      </c>
      <c r="B8" s="192">
        <v>3</v>
      </c>
      <c r="C8" s="194"/>
      <c r="D8" s="195">
        <f>+'AdSupp-2'!C29</f>
        <v>0</v>
      </c>
      <c r="E8" s="195">
        <f>+'AdSupp-2'!D29</f>
        <v>0</v>
      </c>
    </row>
    <row r="9" spans="1:5">
      <c r="A9" s="196"/>
      <c r="B9" s="190"/>
      <c r="C9" s="197"/>
      <c r="D9" s="197"/>
      <c r="E9" s="197"/>
    </row>
    <row r="10" spans="1:5">
      <c r="A10" s="198" t="s">
        <v>243</v>
      </c>
      <c r="B10" s="191"/>
      <c r="C10" s="199"/>
      <c r="D10" s="199"/>
      <c r="E10" s="199"/>
    </row>
    <row r="11" spans="1:5">
      <c r="A11" s="198" t="s">
        <v>244</v>
      </c>
      <c r="B11" s="191"/>
      <c r="C11" s="199"/>
      <c r="D11" s="199"/>
      <c r="E11" s="199"/>
    </row>
    <row r="12" spans="1:5">
      <c r="A12" s="198" t="s">
        <v>245</v>
      </c>
      <c r="B12" s="192">
        <v>4</v>
      </c>
      <c r="C12" s="200"/>
      <c r="D12" s="200"/>
      <c r="E12" s="200"/>
    </row>
    <row r="13" spans="1:5">
      <c r="A13" s="198" t="s">
        <v>246</v>
      </c>
      <c r="B13" s="201">
        <v>5</v>
      </c>
      <c r="C13" s="194"/>
      <c r="D13" s="194"/>
      <c r="E13" s="194"/>
    </row>
    <row r="14" spans="1:5">
      <c r="A14" s="202" t="s">
        <v>247</v>
      </c>
      <c r="B14" s="201">
        <v>9</v>
      </c>
      <c r="C14" s="195">
        <f>SUM(C12:C13)</f>
        <v>0</v>
      </c>
      <c r="D14" s="195">
        <f>SUM(D12:D13)</f>
        <v>0</v>
      </c>
      <c r="E14" s="195">
        <f>SUM(E12:E13)</f>
        <v>0</v>
      </c>
    </row>
    <row r="15" spans="1:5">
      <c r="A15" s="196" t="s">
        <v>248</v>
      </c>
      <c r="B15" s="190"/>
      <c r="C15" s="197"/>
      <c r="D15" s="197"/>
      <c r="E15" s="197"/>
    </row>
    <row r="16" spans="1:5">
      <c r="A16" s="198" t="s">
        <v>249</v>
      </c>
      <c r="B16" s="192">
        <v>10</v>
      </c>
      <c r="C16" s="200"/>
      <c r="D16" s="200"/>
      <c r="E16" s="200"/>
    </row>
    <row r="17" spans="1:5">
      <c r="A17" s="198" t="s">
        <v>250</v>
      </c>
      <c r="B17" s="201">
        <v>11</v>
      </c>
      <c r="C17" s="194"/>
      <c r="D17" s="194"/>
      <c r="E17" s="194"/>
    </row>
    <row r="18" spans="1:5">
      <c r="A18" s="202" t="s">
        <v>251</v>
      </c>
      <c r="B18" s="201">
        <v>19</v>
      </c>
      <c r="C18" s="195">
        <f>SUM(C16:C17)</f>
        <v>0</v>
      </c>
      <c r="D18" s="195">
        <f>SUM(D16:D17)</f>
        <v>0</v>
      </c>
      <c r="E18" s="195">
        <f>SUM(E16:E17)</f>
        <v>0</v>
      </c>
    </row>
    <row r="19" spans="1:5">
      <c r="A19" s="196" t="s">
        <v>252</v>
      </c>
      <c r="B19" s="190"/>
      <c r="C19" s="203"/>
      <c r="D19" s="197"/>
      <c r="E19" s="197"/>
    </row>
    <row r="20" spans="1:5">
      <c r="A20" s="198" t="s">
        <v>254</v>
      </c>
      <c r="B20" s="192">
        <v>22</v>
      </c>
      <c r="C20" s="200"/>
      <c r="D20" s="200"/>
      <c r="E20" s="200"/>
    </row>
    <row r="21" spans="1:5">
      <c r="A21" s="198" t="s">
        <v>256</v>
      </c>
      <c r="B21" s="201">
        <v>24</v>
      </c>
      <c r="C21" s="194"/>
      <c r="D21" s="194"/>
      <c r="E21" s="194"/>
    </row>
    <row r="22" spans="1:5">
      <c r="A22" s="202" t="s">
        <v>257</v>
      </c>
      <c r="B22" s="201">
        <v>29</v>
      </c>
      <c r="C22" s="195">
        <f>SUM(C20:C21)</f>
        <v>0</v>
      </c>
      <c r="D22" s="195">
        <f>SUM(D20:D21)</f>
        <v>0</v>
      </c>
      <c r="E22" s="195">
        <f>SUM(E20:E21)</f>
        <v>0</v>
      </c>
    </row>
    <row r="23" spans="1:5">
      <c r="A23" s="196" t="s">
        <v>258</v>
      </c>
      <c r="B23" s="190"/>
      <c r="C23" s="203"/>
      <c r="D23" s="197"/>
      <c r="E23" s="197"/>
    </row>
    <row r="24" spans="1:5">
      <c r="A24" s="198" t="s">
        <v>265</v>
      </c>
      <c r="B24" s="192">
        <v>36</v>
      </c>
      <c r="C24" s="200"/>
      <c r="D24" s="200"/>
      <c r="E24" s="200"/>
    </row>
    <row r="25" spans="1:5">
      <c r="A25" s="202" t="s">
        <v>266</v>
      </c>
      <c r="B25" s="201">
        <v>39</v>
      </c>
      <c r="C25" s="195">
        <f>SUM(C24:C24)</f>
        <v>0</v>
      </c>
      <c r="D25" s="195">
        <f>SUM(D24:D24)</f>
        <v>0</v>
      </c>
      <c r="E25" s="195">
        <f>SUM(E24:E24)</f>
        <v>0</v>
      </c>
    </row>
    <row r="26" spans="1:5">
      <c r="A26" s="196" t="s">
        <v>267</v>
      </c>
      <c r="B26" s="190"/>
      <c r="C26" s="203"/>
      <c r="D26" s="197"/>
      <c r="E26" s="197"/>
    </row>
    <row r="27" spans="1:5">
      <c r="A27" s="198" t="s">
        <v>268</v>
      </c>
      <c r="B27" s="192">
        <v>40</v>
      </c>
      <c r="C27" s="204"/>
      <c r="D27" s="200"/>
      <c r="E27" s="200"/>
    </row>
    <row r="28" spans="1:5">
      <c r="A28" s="198" t="s">
        <v>269</v>
      </c>
      <c r="B28" s="201">
        <v>41</v>
      </c>
      <c r="C28" s="194"/>
      <c r="D28" s="194"/>
      <c r="E28" s="194"/>
    </row>
    <row r="29" spans="1:5">
      <c r="A29" s="198" t="s">
        <v>270</v>
      </c>
      <c r="B29" s="201">
        <v>42</v>
      </c>
      <c r="C29" s="194"/>
      <c r="D29" s="194"/>
      <c r="E29" s="194"/>
    </row>
    <row r="30" spans="1:5">
      <c r="A30" s="243" t="s">
        <v>271</v>
      </c>
      <c r="B30" s="201">
        <v>43</v>
      </c>
      <c r="C30" s="194"/>
      <c r="D30" s="194"/>
      <c r="E30" s="405" t="s">
        <v>317</v>
      </c>
    </row>
    <row r="31" spans="1:5">
      <c r="A31" s="202" t="s">
        <v>272</v>
      </c>
      <c r="B31" s="201">
        <v>49</v>
      </c>
      <c r="C31" s="195">
        <f>SUM(C27:C30)</f>
        <v>0</v>
      </c>
      <c r="D31" s="195">
        <f>SUM(D27:D30)</f>
        <v>0</v>
      </c>
      <c r="E31" s="195">
        <f>SUM(E27:E30)</f>
        <v>0</v>
      </c>
    </row>
    <row r="32" spans="1:5">
      <c r="A32" s="205" t="s">
        <v>273</v>
      </c>
      <c r="B32" s="190"/>
      <c r="C32" s="197"/>
      <c r="D32" s="197"/>
      <c r="E32" s="197"/>
    </row>
    <row r="33" spans="1:5">
      <c r="A33" s="206" t="s">
        <v>274</v>
      </c>
      <c r="B33" s="192">
        <v>60</v>
      </c>
      <c r="C33" s="207">
        <f>SUM(C14+C18+C22+C25+C31)</f>
        <v>0</v>
      </c>
      <c r="D33" s="207">
        <f>SUM(D14+D18+D22+D25+D31)</f>
        <v>0</v>
      </c>
      <c r="E33" s="207">
        <f>SUM(E14+E18+E22+E25+E31)</f>
        <v>0</v>
      </c>
    </row>
    <row r="34" spans="1:5">
      <c r="A34" s="196"/>
      <c r="B34" s="190"/>
      <c r="C34" s="197"/>
      <c r="D34" s="197"/>
      <c r="E34" s="197"/>
    </row>
    <row r="35" spans="1:5">
      <c r="A35" s="202" t="s">
        <v>275</v>
      </c>
      <c r="B35" s="192">
        <v>62</v>
      </c>
      <c r="C35" s="207">
        <f>SUM(C33+C8)</f>
        <v>0</v>
      </c>
      <c r="D35" s="207">
        <f>SUM(D33+D8)</f>
        <v>0</v>
      </c>
      <c r="E35" s="207">
        <f>SUM(E33+E8)</f>
        <v>0</v>
      </c>
    </row>
    <row r="36" spans="1:5">
      <c r="A36" s="188"/>
      <c r="B36" s="188"/>
      <c r="C36" s="188"/>
      <c r="D36" s="188"/>
      <c r="E36" s="188"/>
    </row>
    <row r="37" spans="1:5">
      <c r="A37" s="188"/>
      <c r="B37" s="188"/>
      <c r="C37" s="188"/>
      <c r="D37" s="188"/>
      <c r="E37" s="188"/>
    </row>
    <row r="38" spans="1:5">
      <c r="A38" s="188"/>
      <c r="B38" s="188"/>
      <c r="C38" s="188"/>
      <c r="D38" s="188"/>
      <c r="E38" s="188"/>
    </row>
    <row r="39" spans="1:5">
      <c r="A39" s="188"/>
      <c r="B39" s="188"/>
      <c r="C39" s="188"/>
      <c r="D39" s="188"/>
      <c r="E39" s="188"/>
    </row>
    <row r="40" spans="1:5">
      <c r="A40" s="188"/>
      <c r="B40" s="188"/>
      <c r="C40" s="188"/>
      <c r="D40" s="188"/>
      <c r="E40" s="188"/>
    </row>
    <row r="41" spans="1:5">
      <c r="A41" s="188"/>
      <c r="B41" s="188"/>
      <c r="C41" s="188"/>
      <c r="D41" s="188"/>
      <c r="E41" s="188"/>
    </row>
    <row r="42" spans="1:5">
      <c r="A42" s="188"/>
      <c r="B42" s="188"/>
      <c r="C42" s="188"/>
      <c r="D42" s="188"/>
      <c r="E42" s="188"/>
    </row>
    <row r="43" spans="1:5">
      <c r="A43" s="188"/>
      <c r="B43" s="188"/>
      <c r="C43" s="188"/>
      <c r="D43" s="188"/>
      <c r="E43" s="188"/>
    </row>
    <row r="44" spans="1:5">
      <c r="A44" s="188"/>
      <c r="B44" s="188"/>
      <c r="C44" s="188"/>
      <c r="D44" s="188"/>
      <c r="E44" s="188"/>
    </row>
    <row r="45" spans="1:5">
      <c r="A45" s="188"/>
      <c r="B45" s="188"/>
      <c r="C45" s="188"/>
      <c r="D45" s="188"/>
      <c r="E45" s="188"/>
    </row>
    <row r="46" spans="1:5">
      <c r="A46" s="188"/>
      <c r="B46" s="188"/>
      <c r="C46" s="188"/>
      <c r="D46" s="188"/>
      <c r="E46" s="188"/>
    </row>
    <row r="47" spans="1:5">
      <c r="A47" s="188"/>
      <c r="B47" s="188"/>
      <c r="C47" s="188"/>
      <c r="D47" s="188"/>
      <c r="E47" s="188"/>
    </row>
    <row r="48" spans="1:5">
      <c r="A48" s="188"/>
      <c r="B48" s="188"/>
      <c r="C48" s="188"/>
      <c r="D48" s="188"/>
      <c r="E48" s="188"/>
    </row>
    <row r="49" spans="1:5">
      <c r="A49" s="188"/>
      <c r="B49" s="188"/>
      <c r="C49" s="188"/>
      <c r="D49" s="188"/>
      <c r="E49" s="188"/>
    </row>
    <row r="50" spans="1:5">
      <c r="A50" s="188"/>
      <c r="B50" s="188"/>
      <c r="C50" s="188"/>
      <c r="D50" s="188"/>
      <c r="E50" s="188"/>
    </row>
    <row r="51" spans="1:5">
      <c r="A51" s="188"/>
      <c r="B51" s="188"/>
      <c r="C51" s="188"/>
      <c r="D51" s="188"/>
      <c r="E51" s="188"/>
    </row>
    <row r="52" spans="1:5">
      <c r="A52" s="188"/>
      <c r="B52" s="188"/>
      <c r="C52" s="188"/>
      <c r="D52" s="188"/>
      <c r="E52" s="188"/>
    </row>
    <row r="53" spans="1:5">
      <c r="A53" s="188"/>
      <c r="B53" s="188"/>
      <c r="C53" s="188"/>
      <c r="D53" s="188"/>
      <c r="E53" s="188"/>
    </row>
    <row r="54" spans="1:5">
      <c r="A54" s="187" t="s">
        <v>204</v>
      </c>
      <c r="B54" s="187"/>
      <c r="C54" s="187"/>
      <c r="D54" s="187"/>
      <c r="E54" s="187"/>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3"/>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210"/>
      <c r="B1" s="210"/>
      <c r="C1" s="210"/>
      <c r="D1" s="210"/>
      <c r="E1" s="211" t="s">
        <v>186</v>
      </c>
    </row>
    <row r="2" spans="1:5">
      <c r="A2" s="210"/>
      <c r="B2" s="210"/>
      <c r="C2" s="210"/>
      <c r="D2" s="210"/>
      <c r="E2" s="211" t="s">
        <v>332</v>
      </c>
    </row>
    <row r="3" spans="1:5">
      <c r="A3" s="210" t="s">
        <v>227</v>
      </c>
      <c r="B3" s="210"/>
      <c r="C3" s="210"/>
      <c r="D3" s="210"/>
      <c r="E3" s="3" t="str">
        <f>+'Gen-1'!$E$2</f>
        <v>2024-2025</v>
      </c>
    </row>
    <row r="4" spans="1:5">
      <c r="A4" s="413"/>
      <c r="B4" s="210"/>
      <c r="C4" s="210"/>
      <c r="D4" s="210"/>
      <c r="E4" s="210"/>
    </row>
    <row r="5" spans="1:5">
      <c r="A5" s="219"/>
      <c r="B5" s="212"/>
      <c r="C5" s="20" t="str">
        <f>+'Gen-1'!$C$3</f>
        <v>2022-2023</v>
      </c>
      <c r="D5" s="5" t="str">
        <f>+'Gen-1'!$D$3</f>
        <v>2023-2024</v>
      </c>
      <c r="E5" s="6" t="str">
        <f>+'Gen-1'!$E$3</f>
        <v>2024-2025</v>
      </c>
    </row>
    <row r="6" spans="1:5">
      <c r="A6" s="23" t="s">
        <v>231</v>
      </c>
      <c r="B6" s="213"/>
      <c r="C6" s="21" t="str">
        <f>+'Gen-1'!$C$4</f>
        <v>Audited</v>
      </c>
      <c r="D6" s="8" t="str">
        <f>+'Gen-1'!$D$4</f>
        <v>Unaudited</v>
      </c>
      <c r="E6" s="8" t="str">
        <f>+'Gen-1'!$E$4</f>
        <v>Proposed</v>
      </c>
    </row>
    <row r="7" spans="1:5">
      <c r="A7" s="412" t="s">
        <v>333</v>
      </c>
      <c r="B7" s="214" t="s">
        <v>236</v>
      </c>
      <c r="C7" s="21" t="str">
        <f>+'Gen-1'!$C$5</f>
        <v>Actual</v>
      </c>
      <c r="D7" s="8" t="str">
        <f>+'Gen-1'!$D$5</f>
        <v>Actual</v>
      </c>
      <c r="E7" s="8" t="str">
        <f>+'Gen-1'!$E$5</f>
        <v>Budget</v>
      </c>
    </row>
    <row r="8" spans="1:5">
      <c r="A8" s="163" t="s">
        <v>279</v>
      </c>
      <c r="B8" s="215">
        <v>62</v>
      </c>
      <c r="C8" s="216">
        <f>+'AdSupp-1'!C35</f>
        <v>0</v>
      </c>
      <c r="D8" s="216">
        <f>+'AdSupp-1'!D35</f>
        <v>0</v>
      </c>
      <c r="E8" s="216">
        <f>+'AdSupp-1'!E35</f>
        <v>0</v>
      </c>
    </row>
    <row r="9" spans="1:5">
      <c r="A9" s="217"/>
      <c r="B9" s="212"/>
      <c r="C9" s="218"/>
      <c r="D9" s="218"/>
      <c r="E9" s="218"/>
    </row>
    <row r="10" spans="1:5">
      <c r="A10" s="219" t="s">
        <v>280</v>
      </c>
      <c r="B10" s="213"/>
      <c r="C10" s="220"/>
      <c r="D10" s="220"/>
      <c r="E10" s="220"/>
    </row>
    <row r="11" spans="1:5">
      <c r="A11" s="219" t="s">
        <v>281</v>
      </c>
      <c r="B11" s="213"/>
      <c r="C11" s="220"/>
      <c r="D11" s="220"/>
      <c r="E11" s="220"/>
    </row>
    <row r="12" spans="1:5">
      <c r="A12" s="219" t="s">
        <v>282</v>
      </c>
      <c r="B12" s="214">
        <v>63</v>
      </c>
      <c r="C12" s="221"/>
      <c r="D12" s="221"/>
      <c r="E12" s="221"/>
    </row>
    <row r="13" spans="1:5">
      <c r="A13" s="219" t="s">
        <v>283</v>
      </c>
      <c r="B13" s="215">
        <v>64</v>
      </c>
      <c r="C13" s="222"/>
      <c r="D13" s="222"/>
      <c r="E13" s="222"/>
    </row>
    <row r="14" spans="1:5">
      <c r="A14" s="219" t="s">
        <v>284</v>
      </c>
      <c r="B14" s="215">
        <v>65</v>
      </c>
      <c r="C14" s="222"/>
      <c r="D14" s="222"/>
      <c r="E14" s="222"/>
    </row>
    <row r="15" spans="1:5">
      <c r="A15" s="219" t="s">
        <v>285</v>
      </c>
      <c r="B15" s="215">
        <v>66</v>
      </c>
      <c r="C15" s="222"/>
      <c r="D15" s="222"/>
      <c r="E15" s="222"/>
    </row>
    <row r="16" spans="1:5">
      <c r="A16" s="219" t="s">
        <v>286</v>
      </c>
      <c r="B16" s="215">
        <v>67</v>
      </c>
      <c r="C16" s="222"/>
      <c r="D16" s="222"/>
      <c r="E16" s="222"/>
    </row>
    <row r="17" spans="1:5">
      <c r="A17" s="219" t="s">
        <v>287</v>
      </c>
      <c r="B17" s="212">
        <v>68</v>
      </c>
      <c r="C17" s="223"/>
      <c r="D17" s="223"/>
      <c r="E17" s="223"/>
    </row>
    <row r="18" spans="1:5">
      <c r="A18" s="219" t="s">
        <v>288</v>
      </c>
      <c r="B18" s="212">
        <v>69</v>
      </c>
      <c r="C18" s="223"/>
      <c r="D18" s="223"/>
      <c r="E18" s="223"/>
    </row>
    <row r="19" spans="1:5">
      <c r="A19" s="219" t="s">
        <v>289</v>
      </c>
      <c r="B19" s="215">
        <v>70</v>
      </c>
      <c r="C19" s="222"/>
      <c r="D19" s="222"/>
      <c r="E19" s="222"/>
    </row>
    <row r="20" spans="1:5">
      <c r="A20" s="219"/>
      <c r="B20" s="224"/>
      <c r="C20" s="225"/>
      <c r="D20" s="225"/>
      <c r="E20" s="225"/>
    </row>
    <row r="21" spans="1:5">
      <c r="A21" s="226" t="s">
        <v>290</v>
      </c>
      <c r="B21" s="214">
        <v>79</v>
      </c>
      <c r="C21" s="227">
        <f>SUM(C12:C19)</f>
        <v>0</v>
      </c>
      <c r="D21" s="227">
        <f>SUM(D12:D19)</f>
        <v>0</v>
      </c>
      <c r="E21" s="227">
        <f>SUM(E12:E19)</f>
        <v>0</v>
      </c>
    </row>
    <row r="22" spans="1:5">
      <c r="A22" s="217"/>
      <c r="B22" s="213"/>
      <c r="C22" s="220"/>
      <c r="D22" s="220"/>
      <c r="E22" s="220"/>
    </row>
    <row r="23" spans="1:5">
      <c r="A23" s="219" t="s">
        <v>291</v>
      </c>
      <c r="B23" s="213"/>
      <c r="C23" s="220"/>
      <c r="D23" s="220"/>
      <c r="E23" s="220"/>
    </row>
    <row r="24" spans="1:5">
      <c r="A24" s="219" t="s">
        <v>293</v>
      </c>
      <c r="B24" s="214">
        <v>81</v>
      </c>
      <c r="C24" s="221"/>
      <c r="D24" s="221"/>
      <c r="E24" s="221"/>
    </row>
    <row r="25" spans="1:5">
      <c r="A25" s="219"/>
      <c r="B25" s="213"/>
      <c r="C25" s="228"/>
      <c r="D25" s="220"/>
      <c r="E25" s="220"/>
    </row>
    <row r="26" spans="1:5">
      <c r="A26" s="226" t="s">
        <v>295</v>
      </c>
      <c r="B26" s="214">
        <v>89</v>
      </c>
      <c r="C26" s="227">
        <f>SUM(C24)</f>
        <v>0</v>
      </c>
      <c r="D26" s="227">
        <f>SUM(D24)</f>
        <v>0</v>
      </c>
      <c r="E26" s="227">
        <f>SUM(E24)</f>
        <v>0</v>
      </c>
    </row>
    <row r="27" spans="1:5">
      <c r="A27" s="226" t="s">
        <v>296</v>
      </c>
      <c r="B27" s="214">
        <v>90</v>
      </c>
      <c r="C27" s="227">
        <f>SUM(C21+C26)</f>
        <v>0</v>
      </c>
      <c r="D27" s="227">
        <f>SUM(D21+D26)</f>
        <v>0</v>
      </c>
      <c r="E27" s="227">
        <f>SUM(E21+E26)</f>
        <v>0</v>
      </c>
    </row>
    <row r="28" spans="1:5">
      <c r="A28" s="229"/>
      <c r="B28" s="213"/>
      <c r="C28" s="228"/>
      <c r="D28" s="220"/>
      <c r="E28" s="220"/>
    </row>
    <row r="29" spans="1:5">
      <c r="A29" s="230" t="s">
        <v>297</v>
      </c>
      <c r="B29" s="214">
        <v>93</v>
      </c>
      <c r="C29" s="231">
        <f>SUM(C8-C27)</f>
        <v>0</v>
      </c>
      <c r="D29" s="231">
        <f>SUM(D8-D27)</f>
        <v>0</v>
      </c>
      <c r="E29" s="405" t="s">
        <v>317</v>
      </c>
    </row>
    <row r="30" spans="1:5">
      <c r="A30" s="210"/>
      <c r="B30" s="232"/>
      <c r="C30" s="228"/>
      <c r="D30" s="228"/>
      <c r="E30" s="228"/>
    </row>
    <row r="31" spans="1:5">
      <c r="A31" s="210"/>
      <c r="B31" s="232"/>
      <c r="C31" s="228"/>
      <c r="D31" s="228"/>
      <c r="E31" s="228"/>
    </row>
    <row r="32" spans="1:5">
      <c r="A32" s="210"/>
      <c r="B32" s="232"/>
      <c r="C32" s="228"/>
      <c r="D32" s="228"/>
      <c r="E32" s="228"/>
    </row>
    <row r="33" spans="1:5">
      <c r="A33" s="210"/>
      <c r="B33" s="232"/>
      <c r="C33" s="228"/>
      <c r="D33" s="228"/>
      <c r="E33" s="228"/>
    </row>
    <row r="34" spans="1:5">
      <c r="A34" s="210"/>
      <c r="B34" s="232"/>
      <c r="C34" s="228"/>
      <c r="D34" s="228"/>
      <c r="E34" s="228"/>
    </row>
    <row r="35" spans="1:5">
      <c r="A35" s="210"/>
      <c r="B35" s="232"/>
      <c r="C35" s="228"/>
      <c r="D35" s="228"/>
      <c r="E35" s="228"/>
    </row>
    <row r="36" spans="1:5">
      <c r="A36" s="210"/>
      <c r="B36" s="232"/>
      <c r="C36" s="228"/>
      <c r="D36" s="228"/>
      <c r="E36" s="228"/>
    </row>
    <row r="37" spans="1:5">
      <c r="A37" s="210"/>
      <c r="B37" s="232"/>
      <c r="C37" s="228"/>
      <c r="D37" s="228"/>
      <c r="E37" s="228"/>
    </row>
    <row r="38" spans="1:5">
      <c r="A38" s="210"/>
      <c r="B38" s="232"/>
      <c r="C38" s="228"/>
      <c r="D38" s="228"/>
      <c r="E38" s="228"/>
    </row>
    <row r="39" spans="1:5">
      <c r="A39" s="210"/>
      <c r="B39" s="232"/>
      <c r="C39" s="228"/>
      <c r="D39" s="228"/>
      <c r="E39" s="228"/>
    </row>
    <row r="40" spans="1:5">
      <c r="A40" s="210"/>
      <c r="B40" s="232"/>
      <c r="C40" s="228"/>
      <c r="D40" s="228"/>
      <c r="E40" s="228"/>
    </row>
    <row r="41" spans="1:5">
      <c r="A41" s="210"/>
      <c r="B41" s="232"/>
      <c r="C41" s="228"/>
      <c r="D41" s="228"/>
      <c r="E41" s="228"/>
    </row>
    <row r="42" spans="1:5">
      <c r="A42" s="210"/>
      <c r="B42" s="232"/>
      <c r="C42" s="228"/>
      <c r="D42" s="228"/>
      <c r="E42" s="228"/>
    </row>
    <row r="43" spans="1:5">
      <c r="A43" s="210"/>
      <c r="B43" s="232"/>
      <c r="C43" s="228"/>
      <c r="D43" s="228"/>
      <c r="E43" s="228"/>
    </row>
    <row r="44" spans="1:5">
      <c r="A44" s="210"/>
      <c r="B44" s="232"/>
      <c r="C44" s="228"/>
      <c r="D44" s="228"/>
      <c r="E44" s="228"/>
    </row>
    <row r="45" spans="1:5">
      <c r="A45" s="210"/>
      <c r="B45" s="232"/>
      <c r="C45" s="228"/>
      <c r="D45" s="228"/>
      <c r="E45" s="228"/>
    </row>
    <row r="46" spans="1:5">
      <c r="A46" s="210"/>
      <c r="B46" s="232"/>
      <c r="C46" s="228"/>
      <c r="D46" s="228"/>
      <c r="E46" s="228"/>
    </row>
    <row r="47" spans="1:5">
      <c r="A47" s="210"/>
      <c r="B47" s="232"/>
      <c r="C47" s="228"/>
      <c r="D47" s="228"/>
      <c r="E47" s="228"/>
    </row>
    <row r="48" spans="1:5">
      <c r="A48" s="210"/>
      <c r="B48" s="232"/>
      <c r="C48" s="228"/>
      <c r="D48" s="228"/>
      <c r="E48" s="228"/>
    </row>
    <row r="49" spans="1:5">
      <c r="A49" s="210"/>
      <c r="B49" s="232"/>
      <c r="C49" s="228"/>
      <c r="D49" s="228"/>
      <c r="E49" s="228"/>
    </row>
    <row r="50" spans="1:5">
      <c r="A50" s="210"/>
      <c r="B50" s="232"/>
      <c r="C50" s="228"/>
      <c r="D50" s="228"/>
      <c r="E50" s="228"/>
    </row>
    <row r="51" spans="1:5">
      <c r="A51" s="210"/>
      <c r="B51" s="232"/>
      <c r="C51" s="228"/>
      <c r="D51" s="228"/>
      <c r="E51" s="228"/>
    </row>
    <row r="53" spans="1:5">
      <c r="A53" s="208" t="s">
        <v>204</v>
      </c>
      <c r="B53" s="209"/>
      <c r="C53" s="209"/>
      <c r="D53" s="209"/>
      <c r="E53"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8"/>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233"/>
      <c r="B1" s="233"/>
      <c r="C1" s="233"/>
      <c r="D1" s="233"/>
      <c r="E1" s="234" t="s">
        <v>186</v>
      </c>
    </row>
    <row r="2" spans="1:5">
      <c r="A2" s="233"/>
      <c r="B2" s="233"/>
      <c r="C2" s="233"/>
      <c r="D2" s="233"/>
      <c r="E2" s="234" t="s">
        <v>334</v>
      </c>
    </row>
    <row r="3" spans="1:5">
      <c r="A3" s="233" t="s">
        <v>227</v>
      </c>
      <c r="B3" s="233"/>
      <c r="C3" s="233"/>
      <c r="D3" s="233"/>
      <c r="E3" s="3" t="str">
        <f>+'Gen-1'!$E$2</f>
        <v>2024-2025</v>
      </c>
    </row>
    <row r="4" spans="1:5">
      <c r="A4" s="415"/>
      <c r="B4" s="233"/>
      <c r="C4" s="415"/>
      <c r="D4" s="415"/>
      <c r="E4" s="415"/>
    </row>
    <row r="5" spans="1:5">
      <c r="A5" s="241"/>
      <c r="B5" s="235"/>
      <c r="C5" s="21" t="str">
        <f>+'Gen-1'!$C$3</f>
        <v>2022-2023</v>
      </c>
      <c r="D5" s="8" t="str">
        <f>+'Gen-1'!$D$3</f>
        <v>2023-2024</v>
      </c>
      <c r="E5" s="424" t="str">
        <f>+'Gen-1'!$E$3</f>
        <v>2024-2025</v>
      </c>
    </row>
    <row r="6" spans="1:5">
      <c r="A6" s="23" t="s">
        <v>231</v>
      </c>
      <c r="B6" s="236"/>
      <c r="C6" s="21" t="str">
        <f>+'Gen-1'!$C$4</f>
        <v>Audited</v>
      </c>
      <c r="D6" s="8" t="str">
        <f>+'Gen-1'!$D$4</f>
        <v>Unaudited</v>
      </c>
      <c r="E6" s="8" t="str">
        <f>+'Gen-1'!$E$4</f>
        <v>Proposed</v>
      </c>
    </row>
    <row r="7" spans="1:5">
      <c r="A7" s="416" t="s">
        <v>335</v>
      </c>
      <c r="B7" s="237" t="s">
        <v>236</v>
      </c>
      <c r="C7" s="21" t="str">
        <f>+'Gen-1'!$C$5</f>
        <v>Actual</v>
      </c>
      <c r="D7" s="8" t="str">
        <f>+'Gen-1'!$D$5</f>
        <v>Actual</v>
      </c>
      <c r="E7" s="8" t="str">
        <f>+'Gen-1'!$E$5</f>
        <v>Budget</v>
      </c>
    </row>
    <row r="8" spans="1:5">
      <c r="A8" s="193" t="s">
        <v>239</v>
      </c>
      <c r="B8" s="238">
        <v>3</v>
      </c>
      <c r="C8" s="239"/>
      <c r="D8" s="240">
        <f>+'MotorCyc-2'!C29</f>
        <v>0</v>
      </c>
      <c r="E8" s="240">
        <f>+'MotorCyc-2'!D29</f>
        <v>0</v>
      </c>
    </row>
    <row r="9" spans="1:5">
      <c r="A9" s="241"/>
      <c r="B9" s="235"/>
      <c r="C9" s="242"/>
      <c r="D9" s="242"/>
      <c r="E9" s="242"/>
    </row>
    <row r="10" spans="1:5">
      <c r="A10" s="243" t="s">
        <v>243</v>
      </c>
      <c r="B10" s="236"/>
      <c r="C10" s="244"/>
      <c r="D10" s="244"/>
      <c r="E10" s="244"/>
    </row>
    <row r="11" spans="1:5">
      <c r="A11" s="243" t="s">
        <v>244</v>
      </c>
      <c r="B11" s="236"/>
      <c r="C11" s="244"/>
      <c r="D11" s="244"/>
      <c r="E11" s="244"/>
    </row>
    <row r="12" spans="1:5">
      <c r="A12" s="243" t="s">
        <v>245</v>
      </c>
      <c r="B12" s="237">
        <v>4</v>
      </c>
      <c r="C12" s="245"/>
      <c r="D12" s="245"/>
      <c r="E12" s="245"/>
    </row>
    <row r="13" spans="1:5">
      <c r="A13" s="243" t="s">
        <v>246</v>
      </c>
      <c r="B13" s="238">
        <v>5</v>
      </c>
      <c r="C13" s="239"/>
      <c r="D13" s="239"/>
      <c r="E13" s="239"/>
    </row>
    <row r="14" spans="1:5">
      <c r="A14" s="246" t="s">
        <v>247</v>
      </c>
      <c r="B14" s="238">
        <v>9</v>
      </c>
      <c r="C14" s="240">
        <f>SUM(C12:C13)</f>
        <v>0</v>
      </c>
      <c r="D14" s="240">
        <f>SUM(D12:D13)</f>
        <v>0</v>
      </c>
      <c r="E14" s="240">
        <f>SUM(E12:E13)</f>
        <v>0</v>
      </c>
    </row>
    <row r="15" spans="1:5">
      <c r="A15" s="241" t="s">
        <v>248</v>
      </c>
      <c r="B15" s="235"/>
      <c r="C15" s="242"/>
      <c r="D15" s="242"/>
      <c r="E15" s="242"/>
    </row>
    <row r="16" spans="1:5">
      <c r="A16" s="243" t="s">
        <v>249</v>
      </c>
      <c r="B16" s="237">
        <v>10</v>
      </c>
      <c r="C16" s="245"/>
      <c r="D16" s="245"/>
      <c r="E16" s="245"/>
    </row>
    <row r="17" spans="1:5">
      <c r="A17" s="243" t="s">
        <v>250</v>
      </c>
      <c r="B17" s="238">
        <v>11</v>
      </c>
      <c r="C17" s="239"/>
      <c r="D17" s="239"/>
      <c r="E17" s="239"/>
    </row>
    <row r="18" spans="1:5">
      <c r="A18" s="246" t="s">
        <v>251</v>
      </c>
      <c r="B18" s="238">
        <v>19</v>
      </c>
      <c r="C18" s="240">
        <f>SUM(C16:C17)</f>
        <v>0</v>
      </c>
      <c r="D18" s="240">
        <f>SUM(D16:D17)</f>
        <v>0</v>
      </c>
      <c r="E18" s="240">
        <f>SUM(E16:E17)</f>
        <v>0</v>
      </c>
    </row>
    <row r="19" spans="1:5">
      <c r="A19" s="241" t="s">
        <v>252</v>
      </c>
      <c r="B19" s="235"/>
      <c r="C19" s="247"/>
      <c r="D19" s="242"/>
      <c r="E19" s="242"/>
    </row>
    <row r="20" spans="1:5">
      <c r="A20" s="243" t="s">
        <v>254</v>
      </c>
      <c r="B20" s="237">
        <v>22</v>
      </c>
      <c r="C20" s="245"/>
      <c r="D20" s="245"/>
      <c r="E20" s="245"/>
    </row>
    <row r="21" spans="1:5">
      <c r="A21" s="243" t="s">
        <v>256</v>
      </c>
      <c r="B21" s="238">
        <v>24</v>
      </c>
      <c r="C21" s="239"/>
      <c r="D21" s="239"/>
      <c r="E21" s="239"/>
    </row>
    <row r="22" spans="1:5">
      <c r="A22" s="243" t="s">
        <v>336</v>
      </c>
      <c r="B22" s="238">
        <v>25</v>
      </c>
      <c r="C22" s="239"/>
      <c r="D22" s="239"/>
      <c r="E22" s="239"/>
    </row>
    <row r="23" spans="1:5">
      <c r="A23" s="246" t="s">
        <v>257</v>
      </c>
      <c r="B23" s="238">
        <v>29</v>
      </c>
      <c r="C23" s="240">
        <f>SUM(C20:C22)</f>
        <v>0</v>
      </c>
      <c r="D23" s="240">
        <f>SUM(D20:D22)</f>
        <v>0</v>
      </c>
      <c r="E23" s="240">
        <f>SUM(E20:E22)</f>
        <v>0</v>
      </c>
    </row>
    <row r="24" spans="1:5">
      <c r="A24" s="241" t="s">
        <v>258</v>
      </c>
      <c r="B24" s="235"/>
      <c r="C24" s="247"/>
      <c r="D24" s="242"/>
      <c r="E24" s="242"/>
    </row>
    <row r="25" spans="1:5">
      <c r="A25" s="243" t="s">
        <v>265</v>
      </c>
      <c r="B25" s="237">
        <v>36</v>
      </c>
      <c r="C25" s="245"/>
      <c r="D25" s="245"/>
      <c r="E25" s="245"/>
    </row>
    <row r="26" spans="1:5">
      <c r="A26" s="246" t="s">
        <v>266</v>
      </c>
      <c r="B26" s="238">
        <v>39</v>
      </c>
      <c r="C26" s="240">
        <f>SUM(C25:C25)</f>
        <v>0</v>
      </c>
      <c r="D26" s="240">
        <f>SUM(D25:D25)</f>
        <v>0</v>
      </c>
      <c r="E26" s="240">
        <f>SUM(E25:E25)</f>
        <v>0</v>
      </c>
    </row>
    <row r="27" spans="1:5">
      <c r="A27" s="241" t="s">
        <v>267</v>
      </c>
      <c r="B27" s="235"/>
      <c r="C27" s="247"/>
      <c r="D27" s="242"/>
      <c r="E27" s="242"/>
    </row>
    <row r="28" spans="1:5">
      <c r="A28" s="243" t="s">
        <v>268</v>
      </c>
      <c r="B28" s="237">
        <v>40</v>
      </c>
      <c r="C28" s="248"/>
      <c r="D28" s="245"/>
      <c r="E28" s="245"/>
    </row>
    <row r="29" spans="1:5">
      <c r="A29" s="243" t="s">
        <v>269</v>
      </c>
      <c r="B29" s="238">
        <v>41</v>
      </c>
      <c r="C29" s="239"/>
      <c r="D29" s="239"/>
      <c r="E29" s="239"/>
    </row>
    <row r="30" spans="1:5">
      <c r="A30" s="243" t="s">
        <v>270</v>
      </c>
      <c r="B30" s="238">
        <v>42</v>
      </c>
      <c r="C30" s="239"/>
      <c r="D30" s="239"/>
      <c r="E30" s="239"/>
    </row>
    <row r="31" spans="1:5">
      <c r="A31" s="243" t="s">
        <v>271</v>
      </c>
      <c r="B31" s="238">
        <v>43</v>
      </c>
      <c r="C31" s="239"/>
      <c r="D31" s="239"/>
      <c r="E31" s="414" t="s">
        <v>317</v>
      </c>
    </row>
    <row r="32" spans="1:5">
      <c r="A32" s="246" t="s">
        <v>272</v>
      </c>
      <c r="B32" s="238">
        <v>49</v>
      </c>
      <c r="C32" s="240">
        <f>SUM(C28:C31)</f>
        <v>0</v>
      </c>
      <c r="D32" s="240">
        <f>SUM(D28:D31)</f>
        <v>0</v>
      </c>
      <c r="E32" s="240">
        <f>SUM(E28:E31)</f>
        <v>0</v>
      </c>
    </row>
    <row r="33" spans="1:5">
      <c r="A33" s="249" t="s">
        <v>273</v>
      </c>
      <c r="B33" s="235"/>
      <c r="C33" s="242"/>
      <c r="D33" s="242"/>
      <c r="E33" s="242"/>
    </row>
    <row r="34" spans="1:5">
      <c r="A34" s="250" t="s">
        <v>274</v>
      </c>
      <c r="B34" s="237">
        <v>60</v>
      </c>
      <c r="C34" s="251">
        <f>SUM(C14+C18+C23+C26+C32)</f>
        <v>0</v>
      </c>
      <c r="D34" s="251">
        <f>SUM(D14+D18+D23+D26+D32)</f>
        <v>0</v>
      </c>
      <c r="E34" s="251">
        <f>SUM(E14+E18+E23+E26+E32)</f>
        <v>0</v>
      </c>
    </row>
    <row r="35" spans="1:5">
      <c r="A35" s="241"/>
      <c r="B35" s="235"/>
      <c r="C35" s="242"/>
      <c r="D35" s="242"/>
      <c r="E35" s="242"/>
    </row>
    <row r="36" spans="1:5">
      <c r="A36" s="246" t="s">
        <v>275</v>
      </c>
      <c r="B36" s="237">
        <v>62</v>
      </c>
      <c r="C36" s="251">
        <f>SUM(C34+C8)</f>
        <v>0</v>
      </c>
      <c r="D36" s="251">
        <f>SUM(D34+D8)</f>
        <v>0</v>
      </c>
      <c r="E36" s="251">
        <f>SUM(E34+E8)</f>
        <v>0</v>
      </c>
    </row>
    <row r="37" spans="1:5">
      <c r="A37" s="233"/>
      <c r="B37" s="233"/>
      <c r="C37" s="233"/>
      <c r="D37" s="233"/>
      <c r="E37" s="233"/>
    </row>
    <row r="38" spans="1:5">
      <c r="A38" s="233"/>
      <c r="B38" s="233"/>
      <c r="C38" s="233"/>
      <c r="D38" s="233"/>
      <c r="E38" s="233"/>
    </row>
    <row r="39" spans="1:5">
      <c r="A39" s="233"/>
      <c r="B39" s="233"/>
      <c r="C39" s="233"/>
      <c r="D39" s="233"/>
      <c r="E39" s="233"/>
    </row>
    <row r="40" spans="1:5">
      <c r="A40" s="233"/>
      <c r="B40" s="233"/>
      <c r="C40" s="233"/>
      <c r="D40" s="233"/>
      <c r="E40" s="233"/>
    </row>
    <row r="41" spans="1:5">
      <c r="A41" s="233"/>
      <c r="B41" s="233"/>
      <c r="C41" s="233"/>
      <c r="D41" s="233"/>
      <c r="E41" s="233"/>
    </row>
    <row r="42" spans="1:5">
      <c r="A42" s="233"/>
      <c r="B42" s="233"/>
      <c r="C42" s="233"/>
      <c r="D42" s="233"/>
      <c r="E42" s="233"/>
    </row>
    <row r="43" spans="1:5">
      <c r="A43" s="233"/>
      <c r="B43" s="233"/>
      <c r="C43" s="233"/>
      <c r="D43" s="233"/>
      <c r="E43" s="233"/>
    </row>
    <row r="44" spans="1:5">
      <c r="A44" s="233"/>
      <c r="B44" s="233"/>
      <c r="C44" s="233"/>
      <c r="D44" s="233"/>
      <c r="E44" s="233"/>
    </row>
    <row r="45" spans="1:5">
      <c r="A45" s="233"/>
      <c r="B45" s="233"/>
      <c r="C45" s="233"/>
      <c r="D45" s="233"/>
      <c r="E45" s="233"/>
    </row>
    <row r="46" spans="1:5">
      <c r="A46" s="233"/>
      <c r="B46" s="233"/>
      <c r="C46" s="233"/>
      <c r="D46" s="233"/>
      <c r="E46" s="233"/>
    </row>
    <row r="47" spans="1:5">
      <c r="A47" s="233"/>
      <c r="B47" s="233"/>
      <c r="C47" s="233"/>
      <c r="D47" s="233"/>
      <c r="E47" s="233"/>
    </row>
    <row r="48" spans="1:5">
      <c r="A48" s="208" t="s">
        <v>204</v>
      </c>
      <c r="B48" s="209"/>
      <c r="C48" s="209"/>
      <c r="D48" s="209"/>
      <c r="E48"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53"/>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252"/>
      <c r="B1" s="252"/>
      <c r="C1" s="252"/>
      <c r="D1" s="252"/>
      <c r="E1" s="253" t="s">
        <v>186</v>
      </c>
    </row>
    <row r="2" spans="1:5">
      <c r="A2" s="252"/>
      <c r="B2" s="252"/>
      <c r="C2" s="252"/>
      <c r="D2" s="252"/>
      <c r="E2" s="253" t="s">
        <v>334</v>
      </c>
    </row>
    <row r="3" spans="1:5">
      <c r="A3" s="252" t="s">
        <v>227</v>
      </c>
      <c r="B3" s="252"/>
      <c r="C3" s="233"/>
      <c r="D3" s="233"/>
      <c r="E3" s="3" t="str">
        <f>+'Gen-1'!$E$2</f>
        <v>2024-2025</v>
      </c>
    </row>
    <row r="4" spans="1:5">
      <c r="A4" s="417"/>
      <c r="B4" s="252"/>
      <c r="C4" s="415"/>
      <c r="D4" s="415"/>
      <c r="E4" s="415"/>
    </row>
    <row r="5" spans="1:5">
      <c r="A5" s="261"/>
      <c r="B5" s="254"/>
      <c r="C5" s="21" t="str">
        <f>+'Gen-1'!$C$3</f>
        <v>2022-2023</v>
      </c>
      <c r="D5" s="8" t="str">
        <f>+'Gen-1'!$D$3</f>
        <v>2023-2024</v>
      </c>
      <c r="E5" s="424" t="str">
        <f>+'Gen-1'!$E$3</f>
        <v>2024-2025</v>
      </c>
    </row>
    <row r="6" spans="1:5">
      <c r="A6" s="23" t="s">
        <v>231</v>
      </c>
      <c r="B6" s="255"/>
      <c r="C6" s="21" t="str">
        <f>+'Gen-1'!$C$4</f>
        <v>Audited</v>
      </c>
      <c r="D6" s="8" t="str">
        <f>+'Gen-1'!$D$4</f>
        <v>Unaudited</v>
      </c>
      <c r="E6" s="8" t="str">
        <f>+'Gen-1'!$E$4</f>
        <v>Proposed</v>
      </c>
    </row>
    <row r="7" spans="1:5">
      <c r="A7" s="416" t="s">
        <v>335</v>
      </c>
      <c r="B7" s="256" t="s">
        <v>236</v>
      </c>
      <c r="C7" s="21" t="str">
        <f>+'Gen-1'!$C$5</f>
        <v>Actual</v>
      </c>
      <c r="D7" s="8" t="str">
        <f>+'Gen-1'!$D$5</f>
        <v>Actual</v>
      </c>
      <c r="E7" s="8" t="str">
        <f>+'Gen-1'!$E$5</f>
        <v>Budget</v>
      </c>
    </row>
    <row r="8" spans="1:5">
      <c r="A8" s="163" t="s">
        <v>279</v>
      </c>
      <c r="B8" s="257">
        <v>62</v>
      </c>
      <c r="C8" s="258"/>
      <c r="D8" s="258"/>
      <c r="E8" s="258"/>
    </row>
    <row r="9" spans="1:5">
      <c r="A9" s="259"/>
      <c r="B9" s="254"/>
      <c r="C9" s="260"/>
      <c r="D9" s="260"/>
      <c r="E9" s="260"/>
    </row>
    <row r="10" spans="1:5">
      <c r="A10" s="261" t="s">
        <v>324</v>
      </c>
      <c r="B10" s="255"/>
      <c r="C10" s="262"/>
      <c r="D10" s="262"/>
      <c r="E10" s="262"/>
    </row>
    <row r="11" spans="1:5">
      <c r="A11" s="261" t="s">
        <v>281</v>
      </c>
      <c r="B11" s="255"/>
      <c r="C11" s="262"/>
      <c r="D11" s="262"/>
      <c r="E11" s="262"/>
    </row>
    <row r="12" spans="1:5">
      <c r="A12" s="261" t="s">
        <v>282</v>
      </c>
      <c r="B12" s="256">
        <v>63</v>
      </c>
      <c r="C12" s="263"/>
      <c r="D12" s="263"/>
      <c r="E12" s="263"/>
    </row>
    <row r="13" spans="1:5">
      <c r="A13" s="261" t="s">
        <v>283</v>
      </c>
      <c r="B13" s="257">
        <v>64</v>
      </c>
      <c r="C13" s="264"/>
      <c r="D13" s="264"/>
      <c r="E13" s="264"/>
    </row>
    <row r="14" spans="1:5">
      <c r="A14" s="261" t="s">
        <v>284</v>
      </c>
      <c r="B14" s="257">
        <v>65</v>
      </c>
      <c r="C14" s="264"/>
      <c r="D14" s="264"/>
      <c r="E14" s="264"/>
    </row>
    <row r="15" spans="1:5">
      <c r="A15" s="261" t="s">
        <v>285</v>
      </c>
      <c r="B15" s="257">
        <v>66</v>
      </c>
      <c r="C15" s="264"/>
      <c r="D15" s="264"/>
      <c r="E15" s="264"/>
    </row>
    <row r="16" spans="1:5">
      <c r="A16" s="261" t="s">
        <v>286</v>
      </c>
      <c r="B16" s="257">
        <v>67</v>
      </c>
      <c r="C16" s="264"/>
      <c r="D16" s="264"/>
      <c r="E16" s="264"/>
    </row>
    <row r="17" spans="1:5">
      <c r="A17" s="261" t="s">
        <v>287</v>
      </c>
      <c r="B17" s="254">
        <v>68</v>
      </c>
      <c r="C17" s="265"/>
      <c r="D17" s="265"/>
      <c r="E17" s="265"/>
    </row>
    <row r="18" spans="1:5">
      <c r="A18" s="261" t="s">
        <v>288</v>
      </c>
      <c r="B18" s="254">
        <v>69</v>
      </c>
      <c r="C18" s="265"/>
      <c r="D18" s="265"/>
      <c r="E18" s="265"/>
    </row>
    <row r="19" spans="1:5">
      <c r="A19" s="261" t="s">
        <v>289</v>
      </c>
      <c r="B19" s="257">
        <v>70</v>
      </c>
      <c r="C19" s="264"/>
      <c r="D19" s="264"/>
      <c r="E19" s="264"/>
    </row>
    <row r="20" spans="1:5">
      <c r="A20" s="261"/>
      <c r="B20" s="266"/>
      <c r="C20" s="267"/>
      <c r="D20" s="267"/>
      <c r="E20" s="267"/>
    </row>
    <row r="21" spans="1:5">
      <c r="A21" s="268" t="s">
        <v>290</v>
      </c>
      <c r="B21" s="256">
        <v>79</v>
      </c>
      <c r="C21" s="269">
        <f>SUM(C12:C19)</f>
        <v>0</v>
      </c>
      <c r="D21" s="269">
        <f>SUM(D12:D19)</f>
        <v>0</v>
      </c>
      <c r="E21" s="269">
        <f>SUM(E12:E19)</f>
        <v>0</v>
      </c>
    </row>
    <row r="22" spans="1:5">
      <c r="A22" s="259"/>
      <c r="B22" s="255"/>
      <c r="C22" s="262"/>
      <c r="D22" s="262"/>
      <c r="E22" s="262"/>
    </row>
    <row r="23" spans="1:5">
      <c r="A23" s="261" t="s">
        <v>291</v>
      </c>
      <c r="B23" s="255"/>
      <c r="C23" s="262"/>
      <c r="D23" s="262"/>
      <c r="E23" s="262"/>
    </row>
    <row r="24" spans="1:5">
      <c r="A24" s="261" t="s">
        <v>293</v>
      </c>
      <c r="B24" s="256">
        <v>81</v>
      </c>
      <c r="C24" s="263"/>
      <c r="D24" s="263"/>
      <c r="E24" s="263"/>
    </row>
    <row r="25" spans="1:5">
      <c r="A25" s="261"/>
      <c r="B25" s="255"/>
      <c r="C25" s="270"/>
      <c r="D25" s="262"/>
      <c r="E25" s="262"/>
    </row>
    <row r="26" spans="1:5">
      <c r="A26" s="268" t="s">
        <v>295</v>
      </c>
      <c r="B26" s="256">
        <v>89</v>
      </c>
      <c r="C26" s="269">
        <f>SUM(C24)</f>
        <v>0</v>
      </c>
      <c r="D26" s="269">
        <f>SUM(D24)</f>
        <v>0</v>
      </c>
      <c r="E26" s="269">
        <f>SUM(E24)</f>
        <v>0</v>
      </c>
    </row>
    <row r="27" spans="1:5">
      <c r="A27" s="268" t="s">
        <v>296</v>
      </c>
      <c r="B27" s="256">
        <v>90</v>
      </c>
      <c r="C27" s="269">
        <f>SUM(C21+C26)</f>
        <v>0</v>
      </c>
      <c r="D27" s="269">
        <f>SUM(D21+D26)</f>
        <v>0</v>
      </c>
      <c r="E27" s="269">
        <f>SUM(E21+E26)</f>
        <v>0</v>
      </c>
    </row>
    <row r="28" spans="1:5">
      <c r="A28" s="271"/>
      <c r="B28" s="255"/>
      <c r="C28" s="267"/>
      <c r="D28" s="267"/>
      <c r="E28" s="267"/>
    </row>
    <row r="29" spans="1:5">
      <c r="A29" s="272" t="s">
        <v>297</v>
      </c>
      <c r="B29" s="256">
        <v>93</v>
      </c>
      <c r="C29" s="273">
        <f>SUM(C8-C27)</f>
        <v>0</v>
      </c>
      <c r="D29" s="273">
        <f>SUM(D8-D27)</f>
        <v>0</v>
      </c>
      <c r="E29" s="405" t="s">
        <v>317</v>
      </c>
    </row>
    <row r="30" spans="1:5">
      <c r="A30" s="252"/>
      <c r="B30" s="252"/>
      <c r="C30" s="252"/>
      <c r="D30" s="252"/>
      <c r="E30" s="252"/>
    </row>
    <row r="31" spans="1:5">
      <c r="A31" s="252"/>
      <c r="B31" s="252"/>
      <c r="C31" s="252"/>
      <c r="D31" s="252"/>
      <c r="E31" s="252"/>
    </row>
    <row r="32" spans="1:5">
      <c r="A32" s="252"/>
      <c r="B32" s="252"/>
      <c r="C32" s="252"/>
      <c r="D32" s="252"/>
      <c r="E32" s="252"/>
    </row>
    <row r="33" spans="1:5">
      <c r="A33" s="252"/>
      <c r="B33" s="252"/>
      <c r="C33" s="252"/>
      <c r="D33" s="252"/>
      <c r="E33" s="252"/>
    </row>
    <row r="34" spans="1:5">
      <c r="A34" s="252"/>
      <c r="B34" s="252"/>
      <c r="C34" s="252"/>
      <c r="D34" s="252"/>
      <c r="E34" s="252"/>
    </row>
    <row r="35" spans="1:5">
      <c r="A35" s="252"/>
      <c r="B35" s="252"/>
      <c r="C35" s="252"/>
      <c r="D35" s="252"/>
      <c r="E35" s="252"/>
    </row>
    <row r="36" spans="1:5">
      <c r="A36" s="252"/>
      <c r="B36" s="252"/>
      <c r="C36" s="252"/>
      <c r="D36" s="252"/>
      <c r="E36" s="252"/>
    </row>
    <row r="37" spans="1:5">
      <c r="A37" s="252"/>
      <c r="B37" s="252"/>
      <c r="C37" s="252"/>
      <c r="D37" s="252"/>
      <c r="E37" s="252"/>
    </row>
    <row r="38" spans="1:5">
      <c r="A38" s="252"/>
      <c r="B38" s="252"/>
      <c r="C38" s="252"/>
      <c r="D38" s="252"/>
      <c r="E38" s="252"/>
    </row>
    <row r="39" spans="1:5">
      <c r="A39" s="252"/>
      <c r="B39" s="252"/>
      <c r="C39" s="252"/>
      <c r="D39" s="252"/>
      <c r="E39" s="252"/>
    </row>
    <row r="40" spans="1:5">
      <c r="A40" s="252"/>
      <c r="B40" s="252"/>
      <c r="C40" s="252"/>
      <c r="D40" s="252"/>
      <c r="E40" s="252"/>
    </row>
    <row r="41" spans="1:5">
      <c r="A41" s="252"/>
      <c r="B41" s="252"/>
      <c r="C41" s="252"/>
      <c r="D41" s="252"/>
      <c r="E41" s="252"/>
    </row>
    <row r="42" spans="1:5">
      <c r="A42" s="252"/>
      <c r="B42" s="252"/>
      <c r="C42" s="252"/>
      <c r="D42" s="252"/>
      <c r="E42" s="252"/>
    </row>
    <row r="43" spans="1:5">
      <c r="A43" s="252"/>
      <c r="B43" s="252"/>
      <c r="C43" s="252"/>
      <c r="D43" s="252"/>
      <c r="E43" s="252"/>
    </row>
    <row r="44" spans="1:5">
      <c r="A44" s="252"/>
      <c r="B44" s="252"/>
      <c r="C44" s="252"/>
      <c r="D44" s="252"/>
      <c r="E44" s="252"/>
    </row>
    <row r="45" spans="1:5">
      <c r="A45" s="252"/>
      <c r="B45" s="252"/>
      <c r="C45" s="252"/>
      <c r="D45" s="252"/>
      <c r="E45" s="252"/>
    </row>
    <row r="46" spans="1:5">
      <c r="A46" s="252"/>
      <c r="B46" s="252"/>
      <c r="C46" s="252"/>
      <c r="D46" s="252"/>
      <c r="E46" s="252"/>
    </row>
    <row r="47" spans="1:5">
      <c r="A47" s="252"/>
      <c r="B47" s="252"/>
      <c r="C47" s="252"/>
      <c r="D47" s="252"/>
      <c r="E47" s="252"/>
    </row>
    <row r="48" spans="1:5">
      <c r="A48" s="252"/>
      <c r="B48" s="252"/>
      <c r="C48" s="252"/>
      <c r="D48" s="252"/>
      <c r="E48" s="252"/>
    </row>
    <row r="49" spans="1:5">
      <c r="A49" s="252"/>
      <c r="B49" s="252"/>
      <c r="C49" s="252"/>
      <c r="D49" s="252"/>
      <c r="E49" s="252"/>
    </row>
    <row r="50" spans="1:5">
      <c r="A50" s="252"/>
      <c r="B50" s="252"/>
      <c r="C50" s="252"/>
      <c r="D50" s="252"/>
      <c r="E50" s="252"/>
    </row>
    <row r="51" spans="1:5">
      <c r="A51" s="252"/>
      <c r="B51" s="252"/>
      <c r="C51" s="252"/>
      <c r="D51" s="252"/>
      <c r="E51" s="252"/>
    </row>
    <row r="53" spans="1:5">
      <c r="A53" s="208" t="s">
        <v>204</v>
      </c>
      <c r="B53" s="209"/>
      <c r="C53" s="209"/>
      <c r="D53" s="209"/>
      <c r="E53"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C237-F62E-44B0-BE2D-81E059326863}">
  <sheetPr>
    <pageSetUpPr fitToPage="1"/>
  </sheetPr>
  <dimension ref="A1:F58"/>
  <sheetViews>
    <sheetView workbookViewId="0">
      <selection activeCell="A6" sqref="A6:E15"/>
    </sheetView>
  </sheetViews>
  <sheetFormatPr defaultColWidth="10.75" defaultRowHeight="15"/>
  <cols>
    <col min="1" max="1" width="29.625" style="482" customWidth="1"/>
    <col min="2" max="2" width="24.875" style="482" customWidth="1"/>
    <col min="3" max="3" width="12.875" style="482" customWidth="1"/>
    <col min="4" max="4" width="18.75" style="482" customWidth="1"/>
    <col min="5" max="5" width="17.125" style="482" customWidth="1"/>
    <col min="6" max="256" width="10.75" style="482"/>
    <col min="257" max="257" width="18.875" style="482" customWidth="1"/>
    <col min="258" max="258" width="24.875" style="482" customWidth="1"/>
    <col min="259" max="259" width="12.875" style="482" customWidth="1"/>
    <col min="260" max="260" width="18.75" style="482" customWidth="1"/>
    <col min="261" max="261" width="17.125" style="482" customWidth="1"/>
    <col min="262" max="512" width="10.75" style="482"/>
    <col min="513" max="513" width="18.875" style="482" customWidth="1"/>
    <col min="514" max="514" width="24.875" style="482" customWidth="1"/>
    <col min="515" max="515" width="12.875" style="482" customWidth="1"/>
    <col min="516" max="516" width="18.75" style="482" customWidth="1"/>
    <col min="517" max="517" width="17.125" style="482" customWidth="1"/>
    <col min="518" max="768" width="10.75" style="482"/>
    <col min="769" max="769" width="18.875" style="482" customWidth="1"/>
    <col min="770" max="770" width="24.875" style="482" customWidth="1"/>
    <col min="771" max="771" width="12.875" style="482" customWidth="1"/>
    <col min="772" max="772" width="18.75" style="482" customWidth="1"/>
    <col min="773" max="773" width="17.125" style="482" customWidth="1"/>
    <col min="774" max="1024" width="10.75" style="482"/>
    <col min="1025" max="1025" width="18.875" style="482" customWidth="1"/>
    <col min="1026" max="1026" width="24.875" style="482" customWidth="1"/>
    <col min="1027" max="1027" width="12.875" style="482" customWidth="1"/>
    <col min="1028" max="1028" width="18.75" style="482" customWidth="1"/>
    <col min="1029" max="1029" width="17.125" style="482" customWidth="1"/>
    <col min="1030" max="1280" width="10.75" style="482"/>
    <col min="1281" max="1281" width="18.875" style="482" customWidth="1"/>
    <col min="1282" max="1282" width="24.875" style="482" customWidth="1"/>
    <col min="1283" max="1283" width="12.875" style="482" customWidth="1"/>
    <col min="1284" max="1284" width="18.75" style="482" customWidth="1"/>
    <col min="1285" max="1285" width="17.125" style="482" customWidth="1"/>
    <col min="1286" max="1536" width="10.75" style="482"/>
    <col min="1537" max="1537" width="18.875" style="482" customWidth="1"/>
    <col min="1538" max="1538" width="24.875" style="482" customWidth="1"/>
    <col min="1539" max="1539" width="12.875" style="482" customWidth="1"/>
    <col min="1540" max="1540" width="18.75" style="482" customWidth="1"/>
    <col min="1541" max="1541" width="17.125" style="482" customWidth="1"/>
    <col min="1542" max="1792" width="10.75" style="482"/>
    <col min="1793" max="1793" width="18.875" style="482" customWidth="1"/>
    <col min="1794" max="1794" width="24.875" style="482" customWidth="1"/>
    <col min="1795" max="1795" width="12.875" style="482" customWidth="1"/>
    <col min="1796" max="1796" width="18.75" style="482" customWidth="1"/>
    <col min="1797" max="1797" width="17.125" style="482" customWidth="1"/>
    <col min="1798" max="2048" width="10.75" style="482"/>
    <col min="2049" max="2049" width="18.875" style="482" customWidth="1"/>
    <col min="2050" max="2050" width="24.875" style="482" customWidth="1"/>
    <col min="2051" max="2051" width="12.875" style="482" customWidth="1"/>
    <col min="2052" max="2052" width="18.75" style="482" customWidth="1"/>
    <col min="2053" max="2053" width="17.125" style="482" customWidth="1"/>
    <col min="2054" max="2304" width="10.75" style="482"/>
    <col min="2305" max="2305" width="18.875" style="482" customWidth="1"/>
    <col min="2306" max="2306" width="24.875" style="482" customWidth="1"/>
    <col min="2307" max="2307" width="12.875" style="482" customWidth="1"/>
    <col min="2308" max="2308" width="18.75" style="482" customWidth="1"/>
    <col min="2309" max="2309" width="17.125" style="482" customWidth="1"/>
    <col min="2310" max="2560" width="10.75" style="482"/>
    <col min="2561" max="2561" width="18.875" style="482" customWidth="1"/>
    <col min="2562" max="2562" width="24.875" style="482" customWidth="1"/>
    <col min="2563" max="2563" width="12.875" style="482" customWidth="1"/>
    <col min="2564" max="2564" width="18.75" style="482" customWidth="1"/>
    <col min="2565" max="2565" width="17.125" style="482" customWidth="1"/>
    <col min="2566" max="2816" width="10.75" style="482"/>
    <col min="2817" max="2817" width="18.875" style="482" customWidth="1"/>
    <col min="2818" max="2818" width="24.875" style="482" customWidth="1"/>
    <col min="2819" max="2819" width="12.875" style="482" customWidth="1"/>
    <col min="2820" max="2820" width="18.75" style="482" customWidth="1"/>
    <col min="2821" max="2821" width="17.125" style="482" customWidth="1"/>
    <col min="2822" max="3072" width="10.75" style="482"/>
    <col min="3073" max="3073" width="18.875" style="482" customWidth="1"/>
    <col min="3074" max="3074" width="24.875" style="482" customWidth="1"/>
    <col min="3075" max="3075" width="12.875" style="482" customWidth="1"/>
    <col min="3076" max="3076" width="18.75" style="482" customWidth="1"/>
    <col min="3077" max="3077" width="17.125" style="482" customWidth="1"/>
    <col min="3078" max="3328" width="10.75" style="482"/>
    <col min="3329" max="3329" width="18.875" style="482" customWidth="1"/>
    <col min="3330" max="3330" width="24.875" style="482" customWidth="1"/>
    <col min="3331" max="3331" width="12.875" style="482" customWidth="1"/>
    <col min="3332" max="3332" width="18.75" style="482" customWidth="1"/>
    <col min="3333" max="3333" width="17.125" style="482" customWidth="1"/>
    <col min="3334" max="3584" width="10.75" style="482"/>
    <col min="3585" max="3585" width="18.875" style="482" customWidth="1"/>
    <col min="3586" max="3586" width="24.875" style="482" customWidth="1"/>
    <col min="3587" max="3587" width="12.875" style="482" customWidth="1"/>
    <col min="3588" max="3588" width="18.75" style="482" customWidth="1"/>
    <col min="3589" max="3589" width="17.125" style="482" customWidth="1"/>
    <col min="3590" max="3840" width="10.75" style="482"/>
    <col min="3841" max="3841" width="18.875" style="482" customWidth="1"/>
    <col min="3842" max="3842" width="24.875" style="482" customWidth="1"/>
    <col min="3843" max="3843" width="12.875" style="482" customWidth="1"/>
    <col min="3844" max="3844" width="18.75" style="482" customWidth="1"/>
    <col min="3845" max="3845" width="17.125" style="482" customWidth="1"/>
    <col min="3846" max="4096" width="10.75" style="482"/>
    <col min="4097" max="4097" width="18.875" style="482" customWidth="1"/>
    <col min="4098" max="4098" width="24.875" style="482" customWidth="1"/>
    <col min="4099" max="4099" width="12.875" style="482" customWidth="1"/>
    <col min="4100" max="4100" width="18.75" style="482" customWidth="1"/>
    <col min="4101" max="4101" width="17.125" style="482" customWidth="1"/>
    <col min="4102" max="4352" width="10.75" style="482"/>
    <col min="4353" max="4353" width="18.875" style="482" customWidth="1"/>
    <col min="4354" max="4354" width="24.875" style="482" customWidth="1"/>
    <col min="4355" max="4355" width="12.875" style="482" customWidth="1"/>
    <col min="4356" max="4356" width="18.75" style="482" customWidth="1"/>
    <col min="4357" max="4357" width="17.125" style="482" customWidth="1"/>
    <col min="4358" max="4608" width="10.75" style="482"/>
    <col min="4609" max="4609" width="18.875" style="482" customWidth="1"/>
    <col min="4610" max="4610" width="24.875" style="482" customWidth="1"/>
    <col min="4611" max="4611" width="12.875" style="482" customWidth="1"/>
    <col min="4612" max="4612" width="18.75" style="482" customWidth="1"/>
    <col min="4613" max="4613" width="17.125" style="482" customWidth="1"/>
    <col min="4614" max="4864" width="10.75" style="482"/>
    <col min="4865" max="4865" width="18.875" style="482" customWidth="1"/>
    <col min="4866" max="4866" width="24.875" style="482" customWidth="1"/>
    <col min="4867" max="4867" width="12.875" style="482" customWidth="1"/>
    <col min="4868" max="4868" width="18.75" style="482" customWidth="1"/>
    <col min="4869" max="4869" width="17.125" style="482" customWidth="1"/>
    <col min="4870" max="5120" width="10.75" style="482"/>
    <col min="5121" max="5121" width="18.875" style="482" customWidth="1"/>
    <col min="5122" max="5122" width="24.875" style="482" customWidth="1"/>
    <col min="5123" max="5123" width="12.875" style="482" customWidth="1"/>
    <col min="5124" max="5124" width="18.75" style="482" customWidth="1"/>
    <col min="5125" max="5125" width="17.125" style="482" customWidth="1"/>
    <col min="5126" max="5376" width="10.75" style="482"/>
    <col min="5377" max="5377" width="18.875" style="482" customWidth="1"/>
    <col min="5378" max="5378" width="24.875" style="482" customWidth="1"/>
    <col min="5379" max="5379" width="12.875" style="482" customWidth="1"/>
    <col min="5380" max="5380" width="18.75" style="482" customWidth="1"/>
    <col min="5381" max="5381" width="17.125" style="482" customWidth="1"/>
    <col min="5382" max="5632" width="10.75" style="482"/>
    <col min="5633" max="5633" width="18.875" style="482" customWidth="1"/>
    <col min="5634" max="5634" width="24.875" style="482" customWidth="1"/>
    <col min="5635" max="5635" width="12.875" style="482" customWidth="1"/>
    <col min="5636" max="5636" width="18.75" style="482" customWidth="1"/>
    <col min="5637" max="5637" width="17.125" style="482" customWidth="1"/>
    <col min="5638" max="5888" width="10.75" style="482"/>
    <col min="5889" max="5889" width="18.875" style="482" customWidth="1"/>
    <col min="5890" max="5890" width="24.875" style="482" customWidth="1"/>
    <col min="5891" max="5891" width="12.875" style="482" customWidth="1"/>
    <col min="5892" max="5892" width="18.75" style="482" customWidth="1"/>
    <col min="5893" max="5893" width="17.125" style="482" customWidth="1"/>
    <col min="5894" max="6144" width="10.75" style="482"/>
    <col min="6145" max="6145" width="18.875" style="482" customWidth="1"/>
    <col min="6146" max="6146" width="24.875" style="482" customWidth="1"/>
    <col min="6147" max="6147" width="12.875" style="482" customWidth="1"/>
    <col min="6148" max="6148" width="18.75" style="482" customWidth="1"/>
    <col min="6149" max="6149" width="17.125" style="482" customWidth="1"/>
    <col min="6150" max="6400" width="10.75" style="482"/>
    <col min="6401" max="6401" width="18.875" style="482" customWidth="1"/>
    <col min="6402" max="6402" width="24.875" style="482" customWidth="1"/>
    <col min="6403" max="6403" width="12.875" style="482" customWidth="1"/>
    <col min="6404" max="6404" width="18.75" style="482" customWidth="1"/>
    <col min="6405" max="6405" width="17.125" style="482" customWidth="1"/>
    <col min="6406" max="6656" width="10.75" style="482"/>
    <col min="6657" max="6657" width="18.875" style="482" customWidth="1"/>
    <col min="6658" max="6658" width="24.875" style="482" customWidth="1"/>
    <col min="6659" max="6659" width="12.875" style="482" customWidth="1"/>
    <col min="6660" max="6660" width="18.75" style="482" customWidth="1"/>
    <col min="6661" max="6661" width="17.125" style="482" customWidth="1"/>
    <col min="6662" max="6912" width="10.75" style="482"/>
    <col min="6913" max="6913" width="18.875" style="482" customWidth="1"/>
    <col min="6914" max="6914" width="24.875" style="482" customWidth="1"/>
    <col min="6915" max="6915" width="12.875" style="482" customWidth="1"/>
    <col min="6916" max="6916" width="18.75" style="482" customWidth="1"/>
    <col min="6917" max="6917" width="17.125" style="482" customWidth="1"/>
    <col min="6918" max="7168" width="10.75" style="482"/>
    <col min="7169" max="7169" width="18.875" style="482" customWidth="1"/>
    <col min="7170" max="7170" width="24.875" style="482" customWidth="1"/>
    <col min="7171" max="7171" width="12.875" style="482" customWidth="1"/>
    <col min="7172" max="7172" width="18.75" style="482" customWidth="1"/>
    <col min="7173" max="7173" width="17.125" style="482" customWidth="1"/>
    <col min="7174" max="7424" width="10.75" style="482"/>
    <col min="7425" max="7425" width="18.875" style="482" customWidth="1"/>
    <col min="7426" max="7426" width="24.875" style="482" customWidth="1"/>
    <col min="7427" max="7427" width="12.875" style="482" customWidth="1"/>
    <col min="7428" max="7428" width="18.75" style="482" customWidth="1"/>
    <col min="7429" max="7429" width="17.125" style="482" customWidth="1"/>
    <col min="7430" max="7680" width="10.75" style="482"/>
    <col min="7681" max="7681" width="18.875" style="482" customWidth="1"/>
    <col min="7682" max="7682" width="24.875" style="482" customWidth="1"/>
    <col min="7683" max="7683" width="12.875" style="482" customWidth="1"/>
    <col min="7684" max="7684" width="18.75" style="482" customWidth="1"/>
    <col min="7685" max="7685" width="17.125" style="482" customWidth="1"/>
    <col min="7686" max="7936" width="10.75" style="482"/>
    <col min="7937" max="7937" width="18.875" style="482" customWidth="1"/>
    <col min="7938" max="7938" width="24.875" style="482" customWidth="1"/>
    <col min="7939" max="7939" width="12.875" style="482" customWidth="1"/>
    <col min="7940" max="7940" width="18.75" style="482" customWidth="1"/>
    <col min="7941" max="7941" width="17.125" style="482" customWidth="1"/>
    <col min="7942" max="8192" width="10.75" style="482"/>
    <col min="8193" max="8193" width="18.875" style="482" customWidth="1"/>
    <col min="8194" max="8194" width="24.875" style="482" customWidth="1"/>
    <col min="8195" max="8195" width="12.875" style="482" customWidth="1"/>
    <col min="8196" max="8196" width="18.75" style="482" customWidth="1"/>
    <col min="8197" max="8197" width="17.125" style="482" customWidth="1"/>
    <col min="8198" max="8448" width="10.75" style="482"/>
    <col min="8449" max="8449" width="18.875" style="482" customWidth="1"/>
    <col min="8450" max="8450" width="24.875" style="482" customWidth="1"/>
    <col min="8451" max="8451" width="12.875" style="482" customWidth="1"/>
    <col min="8452" max="8452" width="18.75" style="482" customWidth="1"/>
    <col min="8453" max="8453" width="17.125" style="482" customWidth="1"/>
    <col min="8454" max="8704" width="10.75" style="482"/>
    <col min="8705" max="8705" width="18.875" style="482" customWidth="1"/>
    <col min="8706" max="8706" width="24.875" style="482" customWidth="1"/>
    <col min="8707" max="8707" width="12.875" style="482" customWidth="1"/>
    <col min="8708" max="8708" width="18.75" style="482" customWidth="1"/>
    <col min="8709" max="8709" width="17.125" style="482" customWidth="1"/>
    <col min="8710" max="8960" width="10.75" style="482"/>
    <col min="8961" max="8961" width="18.875" style="482" customWidth="1"/>
    <col min="8962" max="8962" width="24.875" style="482" customWidth="1"/>
    <col min="8963" max="8963" width="12.875" style="482" customWidth="1"/>
    <col min="8964" max="8964" width="18.75" style="482" customWidth="1"/>
    <col min="8965" max="8965" width="17.125" style="482" customWidth="1"/>
    <col min="8966" max="9216" width="10.75" style="482"/>
    <col min="9217" max="9217" width="18.875" style="482" customWidth="1"/>
    <col min="9218" max="9218" width="24.875" style="482" customWidth="1"/>
    <col min="9219" max="9219" width="12.875" style="482" customWidth="1"/>
    <col min="9220" max="9220" width="18.75" style="482" customWidth="1"/>
    <col min="9221" max="9221" width="17.125" style="482" customWidth="1"/>
    <col min="9222" max="9472" width="10.75" style="482"/>
    <col min="9473" max="9473" width="18.875" style="482" customWidth="1"/>
    <col min="9474" max="9474" width="24.875" style="482" customWidth="1"/>
    <col min="9475" max="9475" width="12.875" style="482" customWidth="1"/>
    <col min="9476" max="9476" width="18.75" style="482" customWidth="1"/>
    <col min="9477" max="9477" width="17.125" style="482" customWidth="1"/>
    <col min="9478" max="9728" width="10.75" style="482"/>
    <col min="9729" max="9729" width="18.875" style="482" customWidth="1"/>
    <col min="9730" max="9730" width="24.875" style="482" customWidth="1"/>
    <col min="9731" max="9731" width="12.875" style="482" customWidth="1"/>
    <col min="9732" max="9732" width="18.75" style="482" customWidth="1"/>
    <col min="9733" max="9733" width="17.125" style="482" customWidth="1"/>
    <col min="9734" max="9984" width="10.75" style="482"/>
    <col min="9985" max="9985" width="18.875" style="482" customWidth="1"/>
    <col min="9986" max="9986" width="24.875" style="482" customWidth="1"/>
    <col min="9987" max="9987" width="12.875" style="482" customWidth="1"/>
    <col min="9988" max="9988" width="18.75" style="482" customWidth="1"/>
    <col min="9989" max="9989" width="17.125" style="482" customWidth="1"/>
    <col min="9990" max="10240" width="10.75" style="482"/>
    <col min="10241" max="10241" width="18.875" style="482" customWidth="1"/>
    <col min="10242" max="10242" width="24.875" style="482" customWidth="1"/>
    <col min="10243" max="10243" width="12.875" style="482" customWidth="1"/>
    <col min="10244" max="10244" width="18.75" style="482" customWidth="1"/>
    <col min="10245" max="10245" width="17.125" style="482" customWidth="1"/>
    <col min="10246" max="10496" width="10.75" style="482"/>
    <col min="10497" max="10497" width="18.875" style="482" customWidth="1"/>
    <col min="10498" max="10498" width="24.875" style="482" customWidth="1"/>
    <col min="10499" max="10499" width="12.875" style="482" customWidth="1"/>
    <col min="10500" max="10500" width="18.75" style="482" customWidth="1"/>
    <col min="10501" max="10501" width="17.125" style="482" customWidth="1"/>
    <col min="10502" max="10752" width="10.75" style="482"/>
    <col min="10753" max="10753" width="18.875" style="482" customWidth="1"/>
    <col min="10754" max="10754" width="24.875" style="482" customWidth="1"/>
    <col min="10755" max="10755" width="12.875" style="482" customWidth="1"/>
    <col min="10756" max="10756" width="18.75" style="482" customWidth="1"/>
    <col min="10757" max="10757" width="17.125" style="482" customWidth="1"/>
    <col min="10758" max="11008" width="10.75" style="482"/>
    <col min="11009" max="11009" width="18.875" style="482" customWidth="1"/>
    <col min="11010" max="11010" width="24.875" style="482" customWidth="1"/>
    <col min="11011" max="11011" width="12.875" style="482" customWidth="1"/>
    <col min="11012" max="11012" width="18.75" style="482" customWidth="1"/>
    <col min="11013" max="11013" width="17.125" style="482" customWidth="1"/>
    <col min="11014" max="11264" width="10.75" style="482"/>
    <col min="11265" max="11265" width="18.875" style="482" customWidth="1"/>
    <col min="11266" max="11266" width="24.875" style="482" customWidth="1"/>
    <col min="11267" max="11267" width="12.875" style="482" customWidth="1"/>
    <col min="11268" max="11268" width="18.75" style="482" customWidth="1"/>
    <col min="11269" max="11269" width="17.125" style="482" customWidth="1"/>
    <col min="11270" max="11520" width="10.75" style="482"/>
    <col min="11521" max="11521" width="18.875" style="482" customWidth="1"/>
    <col min="11522" max="11522" width="24.875" style="482" customWidth="1"/>
    <col min="11523" max="11523" width="12.875" style="482" customWidth="1"/>
    <col min="11524" max="11524" width="18.75" style="482" customWidth="1"/>
    <col min="11525" max="11525" width="17.125" style="482" customWidth="1"/>
    <col min="11526" max="11776" width="10.75" style="482"/>
    <col min="11777" max="11777" width="18.875" style="482" customWidth="1"/>
    <col min="11778" max="11778" width="24.875" style="482" customWidth="1"/>
    <col min="11779" max="11779" width="12.875" style="482" customWidth="1"/>
    <col min="11780" max="11780" width="18.75" style="482" customWidth="1"/>
    <col min="11781" max="11781" width="17.125" style="482" customWidth="1"/>
    <col min="11782" max="12032" width="10.75" style="482"/>
    <col min="12033" max="12033" width="18.875" style="482" customWidth="1"/>
    <col min="12034" max="12034" width="24.875" style="482" customWidth="1"/>
    <col min="12035" max="12035" width="12.875" style="482" customWidth="1"/>
    <col min="12036" max="12036" width="18.75" style="482" customWidth="1"/>
    <col min="12037" max="12037" width="17.125" style="482" customWidth="1"/>
    <col min="12038" max="12288" width="10.75" style="482"/>
    <col min="12289" max="12289" width="18.875" style="482" customWidth="1"/>
    <col min="12290" max="12290" width="24.875" style="482" customWidth="1"/>
    <col min="12291" max="12291" width="12.875" style="482" customWidth="1"/>
    <col min="12292" max="12292" width="18.75" style="482" customWidth="1"/>
    <col min="12293" max="12293" width="17.125" style="482" customWidth="1"/>
    <col min="12294" max="12544" width="10.75" style="482"/>
    <col min="12545" max="12545" width="18.875" style="482" customWidth="1"/>
    <col min="12546" max="12546" width="24.875" style="482" customWidth="1"/>
    <col min="12547" max="12547" width="12.875" style="482" customWidth="1"/>
    <col min="12548" max="12548" width="18.75" style="482" customWidth="1"/>
    <col min="12549" max="12549" width="17.125" style="482" customWidth="1"/>
    <col min="12550" max="12800" width="10.75" style="482"/>
    <col min="12801" max="12801" width="18.875" style="482" customWidth="1"/>
    <col min="12802" max="12802" width="24.875" style="482" customWidth="1"/>
    <col min="12803" max="12803" width="12.875" style="482" customWidth="1"/>
    <col min="12804" max="12804" width="18.75" style="482" customWidth="1"/>
    <col min="12805" max="12805" width="17.125" style="482" customWidth="1"/>
    <col min="12806" max="13056" width="10.75" style="482"/>
    <col min="13057" max="13057" width="18.875" style="482" customWidth="1"/>
    <col min="13058" max="13058" width="24.875" style="482" customWidth="1"/>
    <col min="13059" max="13059" width="12.875" style="482" customWidth="1"/>
    <col min="13060" max="13060" width="18.75" style="482" customWidth="1"/>
    <col min="13061" max="13061" width="17.125" style="482" customWidth="1"/>
    <col min="13062" max="13312" width="10.75" style="482"/>
    <col min="13313" max="13313" width="18.875" style="482" customWidth="1"/>
    <col min="13314" max="13314" width="24.875" style="482" customWidth="1"/>
    <col min="13315" max="13315" width="12.875" style="482" customWidth="1"/>
    <col min="13316" max="13316" width="18.75" style="482" customWidth="1"/>
    <col min="13317" max="13317" width="17.125" style="482" customWidth="1"/>
    <col min="13318" max="13568" width="10.75" style="482"/>
    <col min="13569" max="13569" width="18.875" style="482" customWidth="1"/>
    <col min="13570" max="13570" width="24.875" style="482" customWidth="1"/>
    <col min="13571" max="13571" width="12.875" style="482" customWidth="1"/>
    <col min="13572" max="13572" width="18.75" style="482" customWidth="1"/>
    <col min="13573" max="13573" width="17.125" style="482" customWidth="1"/>
    <col min="13574" max="13824" width="10.75" style="482"/>
    <col min="13825" max="13825" width="18.875" style="482" customWidth="1"/>
    <col min="13826" max="13826" width="24.875" style="482" customWidth="1"/>
    <col min="13827" max="13827" width="12.875" style="482" customWidth="1"/>
    <col min="13828" max="13828" width="18.75" style="482" customWidth="1"/>
    <col min="13829" max="13829" width="17.125" style="482" customWidth="1"/>
    <col min="13830" max="14080" width="10.75" style="482"/>
    <col min="14081" max="14081" width="18.875" style="482" customWidth="1"/>
    <col min="14082" max="14082" width="24.875" style="482" customWidth="1"/>
    <col min="14083" max="14083" width="12.875" style="482" customWidth="1"/>
    <col min="14084" max="14084" width="18.75" style="482" customWidth="1"/>
    <col min="14085" max="14085" width="17.125" style="482" customWidth="1"/>
    <col min="14086" max="14336" width="10.75" style="482"/>
    <col min="14337" max="14337" width="18.875" style="482" customWidth="1"/>
    <col min="14338" max="14338" width="24.875" style="482" customWidth="1"/>
    <col min="14339" max="14339" width="12.875" style="482" customWidth="1"/>
    <col min="14340" max="14340" width="18.75" style="482" customWidth="1"/>
    <col min="14341" max="14341" width="17.125" style="482" customWidth="1"/>
    <col min="14342" max="14592" width="10.75" style="482"/>
    <col min="14593" max="14593" width="18.875" style="482" customWidth="1"/>
    <col min="14594" max="14594" width="24.875" style="482" customWidth="1"/>
    <col min="14595" max="14595" width="12.875" style="482" customWidth="1"/>
    <col min="14596" max="14596" width="18.75" style="482" customWidth="1"/>
    <col min="14597" max="14597" width="17.125" style="482" customWidth="1"/>
    <col min="14598" max="14848" width="10.75" style="482"/>
    <col min="14849" max="14849" width="18.875" style="482" customWidth="1"/>
    <col min="14850" max="14850" width="24.875" style="482" customWidth="1"/>
    <col min="14851" max="14851" width="12.875" style="482" customWidth="1"/>
    <col min="14852" max="14852" width="18.75" style="482" customWidth="1"/>
    <col min="14853" max="14853" width="17.125" style="482" customWidth="1"/>
    <col min="14854" max="15104" width="10.75" style="482"/>
    <col min="15105" max="15105" width="18.875" style="482" customWidth="1"/>
    <col min="15106" max="15106" width="24.875" style="482" customWidth="1"/>
    <col min="15107" max="15107" width="12.875" style="482" customWidth="1"/>
    <col min="15108" max="15108" width="18.75" style="482" customWidth="1"/>
    <col min="15109" max="15109" width="17.125" style="482" customWidth="1"/>
    <col min="15110" max="15360" width="10.75" style="482"/>
    <col min="15361" max="15361" width="18.875" style="482" customWidth="1"/>
    <col min="15362" max="15362" width="24.875" style="482" customWidth="1"/>
    <col min="15363" max="15363" width="12.875" style="482" customWidth="1"/>
    <col min="15364" max="15364" width="18.75" style="482" customWidth="1"/>
    <col min="15365" max="15365" width="17.125" style="482" customWidth="1"/>
    <col min="15366" max="15616" width="10.75" style="482"/>
    <col min="15617" max="15617" width="18.875" style="482" customWidth="1"/>
    <col min="15618" max="15618" width="24.875" style="482" customWidth="1"/>
    <col min="15619" max="15619" width="12.875" style="482" customWidth="1"/>
    <col min="15620" max="15620" width="18.75" style="482" customWidth="1"/>
    <col min="15621" max="15621" width="17.125" style="482" customWidth="1"/>
    <col min="15622" max="15872" width="10.75" style="482"/>
    <col min="15873" max="15873" width="18.875" style="482" customWidth="1"/>
    <col min="15874" max="15874" width="24.875" style="482" customWidth="1"/>
    <col min="15875" max="15875" width="12.875" style="482" customWidth="1"/>
    <col min="15876" max="15876" width="18.75" style="482" customWidth="1"/>
    <col min="15877" max="15877" width="17.125" style="482" customWidth="1"/>
    <col min="15878" max="16128" width="10.75" style="482"/>
    <col min="16129" max="16129" width="18.875" style="482" customWidth="1"/>
    <col min="16130" max="16130" width="24.875" style="482" customWidth="1"/>
    <col min="16131" max="16131" width="12.875" style="482" customWidth="1"/>
    <col min="16132" max="16132" width="18.75" style="482" customWidth="1"/>
    <col min="16133" max="16133" width="17.125" style="482" customWidth="1"/>
    <col min="16134" max="16384" width="10.75" style="482"/>
  </cols>
  <sheetData>
    <row r="1" spans="1:6" ht="15.75">
      <c r="A1" s="487">
        <f>inputPrYr!D3</f>
        <v>0</v>
      </c>
      <c r="B1" s="487"/>
      <c r="C1" s="487"/>
      <c r="D1" s="487"/>
      <c r="E1" s="487">
        <f>inputPrYr!D6</f>
        <v>2025</v>
      </c>
    </row>
    <row r="2" spans="1:6" ht="15.75">
      <c r="A2" s="487">
        <f>inputPrYr!D4</f>
        <v>0</v>
      </c>
      <c r="B2" s="487"/>
      <c r="C2" s="487"/>
      <c r="D2" s="487"/>
      <c r="E2" s="487"/>
    </row>
    <row r="3" spans="1:6">
      <c r="A3" s="491"/>
      <c r="B3" s="491"/>
      <c r="C3" s="491"/>
      <c r="D3" s="491"/>
      <c r="E3" s="491"/>
    </row>
    <row r="4" spans="1:6" ht="15.75">
      <c r="A4" s="737" t="s">
        <v>5</v>
      </c>
      <c r="B4" s="738"/>
      <c r="C4" s="738"/>
      <c r="D4" s="738"/>
      <c r="E4" s="738"/>
    </row>
    <row r="5" spans="1:6">
      <c r="A5" s="491"/>
      <c r="B5" s="491"/>
      <c r="C5" s="491"/>
      <c r="D5" s="491"/>
      <c r="E5" s="491"/>
    </row>
    <row r="6" spans="1:6" ht="15.75">
      <c r="A6" s="741" t="str">
        <f>CONCATENATE("From the County Clerk's ",E1," Budget Information:")</f>
        <v>From the County Clerk's 2025 Budget Information:</v>
      </c>
      <c r="B6" s="745"/>
      <c r="C6" s="745"/>
      <c r="D6" s="745"/>
      <c r="E6" s="746"/>
    </row>
    <row r="7" spans="1:6" ht="15.75" hidden="1">
      <c r="A7" s="492" t="s">
        <v>35</v>
      </c>
      <c r="B7" s="488"/>
      <c r="C7" s="488"/>
      <c r="D7" s="488"/>
      <c r="E7" s="570"/>
      <c r="F7" s="482" t="s">
        <v>36</v>
      </c>
    </row>
    <row r="8" spans="1:6" ht="15.75" hidden="1">
      <c r="A8" s="493" t="s">
        <v>37</v>
      </c>
      <c r="B8" s="494"/>
      <c r="C8" s="494"/>
      <c r="D8" s="494"/>
      <c r="E8" s="483"/>
    </row>
    <row r="9" spans="1:6" ht="15.75" hidden="1">
      <c r="A9" s="493" t="s">
        <v>38</v>
      </c>
      <c r="B9" s="494"/>
      <c r="C9" s="494"/>
      <c r="D9" s="494"/>
      <c r="E9" s="483"/>
    </row>
    <row r="10" spans="1:6" ht="15.75" hidden="1">
      <c r="A10" s="493" t="s">
        <v>39</v>
      </c>
      <c r="B10" s="494"/>
      <c r="C10" s="494"/>
      <c r="D10" s="494"/>
      <c r="E10" s="483"/>
    </row>
    <row r="11" spans="1:6" ht="15.75" hidden="1">
      <c r="A11" s="492" t="s">
        <v>40</v>
      </c>
      <c r="B11" s="488"/>
      <c r="C11" s="488"/>
      <c r="D11" s="488"/>
      <c r="E11" s="483"/>
    </row>
    <row r="12" spans="1:6" ht="15.75" hidden="1">
      <c r="A12" s="493" t="str">
        <f>CONCATENATE("Neighborhood Revitalization - ",E1,"")</f>
        <v>Neighborhood Revitalization - 2025</v>
      </c>
      <c r="B12" s="494"/>
      <c r="C12" s="494"/>
      <c r="D12" s="494"/>
      <c r="E12" s="483"/>
    </row>
    <row r="13" spans="1:6" ht="15.75" hidden="1">
      <c r="A13" s="489"/>
      <c r="B13" s="487"/>
      <c r="C13" s="487"/>
      <c r="D13" s="487"/>
      <c r="E13" s="495"/>
    </row>
    <row r="14" spans="1:6" ht="15.75">
      <c r="A14" s="496" t="s">
        <v>34</v>
      </c>
      <c r="B14" s="487"/>
      <c r="C14" s="487"/>
      <c r="D14" s="497">
        <v>1.234</v>
      </c>
      <c r="E14" s="495"/>
    </row>
    <row r="15" spans="1:6" ht="18.75" customHeight="1">
      <c r="A15" s="489"/>
      <c r="B15" s="487"/>
      <c r="C15" s="487"/>
      <c r="D15" s="487"/>
      <c r="E15" s="495"/>
    </row>
    <row r="16" spans="1:6" ht="15.75" hidden="1">
      <c r="A16" s="496" t="str">
        <f>CONCATENATE("Actual Tax Rates for the ",E1-1," Budget:")</f>
        <v>Actual Tax Rates for the 2024 Budget:</v>
      </c>
      <c r="B16" s="487"/>
      <c r="C16" s="487"/>
      <c r="D16" s="487"/>
      <c r="E16" s="498"/>
    </row>
    <row r="17" spans="1:6" ht="15.75" hidden="1">
      <c r="A17" s="739" t="s">
        <v>41</v>
      </c>
      <c r="B17" s="740"/>
      <c r="C17" s="491"/>
      <c r="D17" s="499" t="s">
        <v>42</v>
      </c>
      <c r="E17" s="498"/>
    </row>
    <row r="18" spans="1:6" ht="15.75" hidden="1">
      <c r="A18" s="492" t="s">
        <v>43</v>
      </c>
      <c r="B18" s="488"/>
      <c r="C18" s="487"/>
      <c r="D18" s="500"/>
      <c r="E18" s="498"/>
      <c r="F18" s="482" t="s">
        <v>44</v>
      </c>
    </row>
    <row r="19" spans="1:6" ht="15.75" hidden="1">
      <c r="A19" s="493" t="s">
        <v>45</v>
      </c>
      <c r="B19" s="494"/>
      <c r="C19" s="487"/>
      <c r="D19" s="500"/>
      <c r="E19" s="498"/>
    </row>
    <row r="20" spans="1:6" ht="15.75" hidden="1">
      <c r="A20" s="493" t="str">
        <f>inputPrYr!B23</f>
        <v xml:space="preserve">Adult Education </v>
      </c>
      <c r="B20" s="494"/>
      <c r="C20" s="487"/>
      <c r="D20" s="500"/>
      <c r="E20" s="498"/>
    </row>
    <row r="21" spans="1:6" ht="15.75" hidden="1">
      <c r="A21" s="493" t="str">
        <f>inputPrYr!B29</f>
        <v>Capital Outlay</v>
      </c>
      <c r="B21" s="494"/>
      <c r="C21" s="487"/>
      <c r="D21" s="500"/>
      <c r="E21" s="498"/>
    </row>
    <row r="22" spans="1:6" ht="15.75" hidden="1">
      <c r="A22" s="493" t="str">
        <f>inputPrYr!B30</f>
        <v>Bond and Interest</v>
      </c>
      <c r="B22" s="494"/>
      <c r="C22" s="487"/>
      <c r="D22" s="500"/>
      <c r="E22" s="498"/>
    </row>
    <row r="23" spans="1:6" ht="15.75" hidden="1">
      <c r="A23" s="493" t="str">
        <f>inputPrYr!B31</f>
        <v>Special Assessment</v>
      </c>
      <c r="B23" s="494"/>
      <c r="C23" s="487"/>
      <c r="D23" s="500"/>
      <c r="E23" s="498"/>
    </row>
    <row r="24" spans="1:6" ht="15.75" hidden="1">
      <c r="A24" s="493" t="str">
        <f>inputPrYr!B32</f>
        <v>No Fund Warrants</v>
      </c>
      <c r="B24" s="494"/>
      <c r="C24" s="487"/>
      <c r="D24" s="500"/>
      <c r="E24" s="498"/>
    </row>
    <row r="25" spans="1:6" ht="15.75" hidden="1">
      <c r="A25" s="491"/>
      <c r="B25" s="488" t="s">
        <v>46</v>
      </c>
      <c r="C25" s="501"/>
      <c r="D25" s="502">
        <f>SUM(D18:D24)</f>
        <v>0</v>
      </c>
      <c r="E25" s="491"/>
    </row>
    <row r="26" spans="1:6" hidden="1">
      <c r="A26" s="491"/>
      <c r="B26" s="491"/>
      <c r="C26" s="491"/>
      <c r="D26" s="491"/>
      <c r="E26" s="491"/>
    </row>
    <row r="27" spans="1:6" ht="15.75" hidden="1">
      <c r="A27" s="488" t="str">
        <f>CONCATENATE("Final Assessed Valuation from the November 1, ",E1-2," Abstract")</f>
        <v>Final Assessed Valuation from the November 1, 2023 Abstract</v>
      </c>
      <c r="B27" s="503"/>
      <c r="C27" s="503"/>
      <c r="D27" s="503"/>
      <c r="E27" s="490"/>
    </row>
    <row r="28" spans="1:6" hidden="1">
      <c r="A28" s="491"/>
      <c r="B28" s="491"/>
      <c r="C28" s="491"/>
      <c r="D28" s="491"/>
      <c r="E28" s="491"/>
    </row>
    <row r="29" spans="1:6" ht="15.75" hidden="1">
      <c r="A29" s="747" t="str">
        <f>CONCATENATE("From the County Treasurer's Budget Information - ",E1," Budget Year Estimates:")</f>
        <v>From the County Treasurer's Budget Information - 2025 Budget Year Estimates:</v>
      </c>
      <c r="B29" s="748"/>
      <c r="C29" s="748"/>
      <c r="D29" s="748"/>
      <c r="E29" s="749"/>
    </row>
    <row r="30" spans="1:6" ht="15.75" hidden="1">
      <c r="A30" s="492" t="s">
        <v>47</v>
      </c>
      <c r="B30" s="488"/>
      <c r="C30" s="488"/>
      <c r="D30" s="504"/>
      <c r="E30" s="481"/>
    </row>
    <row r="31" spans="1:6" ht="15.75" hidden="1">
      <c r="A31" s="493" t="s">
        <v>48</v>
      </c>
      <c r="B31" s="494"/>
      <c r="C31" s="494"/>
      <c r="D31" s="505"/>
      <c r="E31" s="481"/>
    </row>
    <row r="32" spans="1:6" ht="15.75" hidden="1">
      <c r="A32" s="493" t="s">
        <v>49</v>
      </c>
      <c r="B32" s="494"/>
      <c r="C32" s="494"/>
      <c r="D32" s="505"/>
      <c r="E32" s="481"/>
    </row>
    <row r="33" spans="1:6" ht="15.75" hidden="1">
      <c r="A33" s="493" t="s">
        <v>50</v>
      </c>
      <c r="B33" s="494"/>
      <c r="C33" s="494"/>
      <c r="D33" s="505"/>
      <c r="E33" s="481"/>
    </row>
    <row r="34" spans="1:6" ht="15.75" hidden="1">
      <c r="A34" s="493" t="s">
        <v>51</v>
      </c>
      <c r="B34" s="494"/>
      <c r="C34" s="494"/>
      <c r="D34" s="505"/>
      <c r="E34" s="481"/>
    </row>
    <row r="35" spans="1:6" ht="15.75" hidden="1">
      <c r="A35" s="493" t="s">
        <v>52</v>
      </c>
      <c r="B35" s="494"/>
      <c r="C35" s="494"/>
      <c r="D35" s="505"/>
      <c r="E35" s="481"/>
    </row>
    <row r="36" spans="1:6" ht="15.75" hidden="1">
      <c r="A36" s="487" t="s">
        <v>53</v>
      </c>
      <c r="B36" s="487"/>
      <c r="C36" s="487"/>
      <c r="D36" s="487"/>
      <c r="E36" s="487"/>
    </row>
    <row r="37" spans="1:6" ht="15.75" hidden="1">
      <c r="A37" s="496" t="s">
        <v>54</v>
      </c>
      <c r="B37" s="506"/>
      <c r="C37" s="506"/>
      <c r="D37" s="487"/>
      <c r="E37" s="487"/>
    </row>
    <row r="38" spans="1:6" ht="15.75" hidden="1">
      <c r="A38" s="489" t="str">
        <f>CONCATENATE("Actual Delinquency for ",E1-3," Tax - (e.g. rate .01213 = 1.213%;  key in 1.2)")</f>
        <v>Actual Delinquency for 2022 Tax - (e.g. rate .01213 = 1.213%;  key in 1.2)</v>
      </c>
      <c r="B38" s="487"/>
      <c r="C38" s="487"/>
      <c r="D38" s="487"/>
      <c r="E38" s="487"/>
    </row>
    <row r="39" spans="1:6" ht="15.75" hidden="1">
      <c r="A39" s="492" t="s">
        <v>55</v>
      </c>
      <c r="B39" s="489"/>
      <c r="C39" s="487"/>
      <c r="D39" s="487"/>
      <c r="E39" s="507">
        <v>0</v>
      </c>
    </row>
    <row r="40" spans="1:6" ht="15.75" hidden="1">
      <c r="A40" s="508" t="s">
        <v>56</v>
      </c>
      <c r="B40" s="508"/>
      <c r="C40" s="509"/>
      <c r="D40" s="509"/>
      <c r="E40" s="510"/>
    </row>
    <row r="41" spans="1:6" hidden="1">
      <c r="A41" s="491"/>
      <c r="B41" s="491"/>
      <c r="C41" s="491"/>
      <c r="D41" s="491"/>
      <c r="E41" s="491"/>
    </row>
    <row r="42" spans="1:6" ht="15.75" hidden="1">
      <c r="A42" s="741" t="str">
        <f>CONCATENATE("From the ",E1-2," Budget Certificate Page")</f>
        <v>From the 2023 Budget Certificate Page</v>
      </c>
      <c r="B42" s="742"/>
      <c r="C42" s="491"/>
      <c r="D42" s="491"/>
      <c r="E42" s="491"/>
      <c r="F42" s="482" t="s">
        <v>57</v>
      </c>
    </row>
    <row r="43" spans="1:6" ht="15.75" hidden="1">
      <c r="A43" s="511"/>
      <c r="B43" s="511" t="str">
        <f>CONCATENATE("",E1-2," Expenditure Amounts")</f>
        <v>2023 Expenditure Amounts</v>
      </c>
      <c r="C43" s="743" t="str">
        <f>CONCATENATE("Note: If the ",E1-2," budget was amended, then the")</f>
        <v>Note: If the 2023 budget was amended, then the</v>
      </c>
      <c r="D43" s="744"/>
      <c r="E43" s="744"/>
    </row>
    <row r="44" spans="1:6" ht="15.75" hidden="1">
      <c r="A44" s="512" t="s">
        <v>58</v>
      </c>
      <c r="B44" s="512" t="s">
        <v>59</v>
      </c>
      <c r="C44" s="692" t="s">
        <v>60</v>
      </c>
      <c r="D44" s="513"/>
      <c r="E44" s="513"/>
    </row>
    <row r="45" spans="1:6" ht="15.75" hidden="1">
      <c r="A45" s="514">
        <v>0</v>
      </c>
      <c r="B45" s="490"/>
      <c r="C45" s="692" t="s">
        <v>61</v>
      </c>
      <c r="D45" s="513"/>
      <c r="E45" s="513"/>
    </row>
    <row r="46" spans="1:6" ht="15.75" hidden="1">
      <c r="A46" s="514" t="str">
        <f>inputPrYr!B22</f>
        <v>Postsecondary Technical Education</v>
      </c>
      <c r="B46" s="490"/>
      <c r="C46" s="491"/>
      <c r="D46" s="491"/>
      <c r="E46" s="491"/>
    </row>
    <row r="47" spans="1:6" ht="15.75" hidden="1">
      <c r="A47" s="514" t="str">
        <f>inputPrYr!B23</f>
        <v xml:space="preserve">Adult Education </v>
      </c>
      <c r="B47" s="490"/>
      <c r="C47" s="491"/>
      <c r="D47" s="491"/>
      <c r="E47" s="491"/>
    </row>
    <row r="48" spans="1:6" ht="15.75" hidden="1">
      <c r="A48" s="514" t="str">
        <f>inputPrYr!B24</f>
        <v>Adult Supplementry Education</v>
      </c>
      <c r="B48" s="490"/>
      <c r="C48" s="491"/>
      <c r="D48" s="491"/>
      <c r="E48" s="491"/>
    </row>
    <row r="49" spans="1:5" ht="15.75" hidden="1">
      <c r="A49" s="514" t="str">
        <f>inputPrYr!B25</f>
        <v>Motorcycle Driver Safety</v>
      </c>
      <c r="B49" s="490"/>
      <c r="C49" s="491"/>
      <c r="D49" s="491"/>
      <c r="E49" s="491"/>
    </row>
    <row r="50" spans="1:5" ht="15.75" hidden="1">
      <c r="A50" s="514" t="str">
        <f>inputPrYr!B26</f>
        <v>Truck Driver Training Course</v>
      </c>
      <c r="B50" s="490"/>
      <c r="C50" s="491"/>
      <c r="D50" s="491"/>
      <c r="E50" s="491"/>
    </row>
    <row r="51" spans="1:5" ht="16.5" hidden="1" customHeight="1">
      <c r="A51" s="514" t="str">
        <f>inputPrYr!B27</f>
        <v>Auxiliary Enterprise</v>
      </c>
      <c r="B51" s="490"/>
      <c r="C51" s="491"/>
      <c r="D51" s="491"/>
      <c r="E51" s="491"/>
    </row>
    <row r="52" spans="1:5" ht="16.5" hidden="1" customHeight="1">
      <c r="A52" s="572"/>
      <c r="B52" s="571"/>
      <c r="C52" s="491"/>
      <c r="D52" s="491"/>
      <c r="E52" s="491"/>
    </row>
    <row r="53" spans="1:5" ht="15.75" hidden="1">
      <c r="A53" s="514" t="str">
        <f>inputPrYr!B29</f>
        <v>Capital Outlay</v>
      </c>
      <c r="B53" s="490"/>
      <c r="C53" s="491"/>
      <c r="D53" s="491"/>
      <c r="E53" s="491"/>
    </row>
    <row r="54" spans="1:5" ht="15.75" hidden="1">
      <c r="A54" s="514" t="str">
        <f>inputPrYr!B30</f>
        <v>Bond and Interest</v>
      </c>
      <c r="B54" s="490"/>
      <c r="C54" s="491"/>
      <c r="D54" s="491"/>
      <c r="E54" s="491"/>
    </row>
    <row r="55" spans="1:5" ht="15.75" hidden="1">
      <c r="A55" s="514" t="str">
        <f>inputPrYr!B31</f>
        <v>Special Assessment</v>
      </c>
      <c r="B55" s="490"/>
      <c r="C55" s="491"/>
      <c r="D55" s="491"/>
      <c r="E55" s="491"/>
    </row>
    <row r="56" spans="1:5" ht="15.75" hidden="1">
      <c r="A56" s="514" t="str">
        <f>inputPrYr!B32</f>
        <v>No Fund Warrants</v>
      </c>
      <c r="B56" s="490"/>
      <c r="C56" s="491"/>
      <c r="D56" s="491"/>
      <c r="E56" s="491"/>
    </row>
    <row r="57" spans="1:5" ht="15.75" hidden="1">
      <c r="A57" s="514" t="str">
        <f>inputPrYr!B33</f>
        <v>Revenue Bonds</v>
      </c>
      <c r="B57" s="490"/>
      <c r="C57" s="491"/>
      <c r="D57" s="491"/>
      <c r="E57" s="491"/>
    </row>
    <row r="58" spans="1:5" hidden="1"/>
  </sheetData>
  <mergeCells count="6">
    <mergeCell ref="A4:E4"/>
    <mergeCell ref="A17:B17"/>
    <mergeCell ref="A42:B42"/>
    <mergeCell ref="C43:E43"/>
    <mergeCell ref="A6:E6"/>
    <mergeCell ref="A29:E29"/>
  </mergeCells>
  <pageMargins left="0.75" right="0.75" top="1" bottom="1" header="0.5" footer="0.5"/>
  <pageSetup scale="86"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45"/>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274"/>
      <c r="B1" s="274"/>
      <c r="C1" s="274"/>
      <c r="D1" s="274"/>
      <c r="E1" s="275" t="s">
        <v>186</v>
      </c>
    </row>
    <row r="2" spans="1:5">
      <c r="A2" s="274"/>
      <c r="B2" s="274"/>
      <c r="C2" s="274"/>
      <c r="D2" s="274"/>
      <c r="E2" s="275" t="s">
        <v>337</v>
      </c>
    </row>
    <row r="3" spans="1:5">
      <c r="A3" s="274" t="s">
        <v>227</v>
      </c>
      <c r="B3" s="274"/>
      <c r="C3" s="274"/>
      <c r="D3" s="274"/>
      <c r="E3" s="3" t="str">
        <f>+'Gen-1'!$E$2</f>
        <v>2024-2025</v>
      </c>
    </row>
    <row r="4" spans="1:5">
      <c r="A4" s="274"/>
      <c r="B4" s="274"/>
      <c r="C4" s="425"/>
      <c r="D4" s="425"/>
      <c r="E4" s="426"/>
    </row>
    <row r="5" spans="1:5">
      <c r="A5" s="286"/>
      <c r="B5" s="276"/>
      <c r="C5" s="21" t="str">
        <f>+'Gen-1'!$C$3</f>
        <v>2022-2023</v>
      </c>
      <c r="D5" s="8" t="str">
        <f>+'Gen-1'!$D$3</f>
        <v>2023-2024</v>
      </c>
      <c r="E5" s="424" t="str">
        <f>+'Gen-1'!$E$3</f>
        <v>2024-2025</v>
      </c>
    </row>
    <row r="6" spans="1:5">
      <c r="A6" s="23" t="s">
        <v>231</v>
      </c>
      <c r="B6" s="277"/>
      <c r="C6" s="21" t="str">
        <f>+'Gen-1'!$C$4</f>
        <v>Audited</v>
      </c>
      <c r="D6" s="8" t="str">
        <f>+'Gen-1'!$D$4</f>
        <v>Unaudited</v>
      </c>
      <c r="E6" s="8" t="str">
        <f>+'Gen-1'!$E$4</f>
        <v>Proposed</v>
      </c>
    </row>
    <row r="7" spans="1:5">
      <c r="A7" s="418" t="s">
        <v>338</v>
      </c>
      <c r="B7" s="278" t="s">
        <v>236</v>
      </c>
      <c r="C7" s="21" t="str">
        <f>+'Gen-1'!$C$5</f>
        <v>Actual</v>
      </c>
      <c r="D7" s="8" t="str">
        <f>+'Gen-1'!$D$5</f>
        <v>Actual</v>
      </c>
      <c r="E7" s="8" t="str">
        <f>+'Gen-1'!$E$5</f>
        <v>Budget</v>
      </c>
    </row>
    <row r="8" spans="1:5">
      <c r="A8" s="193" t="s">
        <v>239</v>
      </c>
      <c r="B8" s="279">
        <v>3</v>
      </c>
      <c r="C8" s="280"/>
      <c r="D8" s="281">
        <f>+'Truck-2'!C29</f>
        <v>0</v>
      </c>
      <c r="E8" s="281">
        <f>+'Truck-2'!D29</f>
        <v>0</v>
      </c>
    </row>
    <row r="9" spans="1:5">
      <c r="A9" s="243" t="s">
        <v>243</v>
      </c>
      <c r="B9" s="277"/>
      <c r="C9" s="283"/>
      <c r="D9" s="283"/>
      <c r="E9" s="283"/>
    </row>
    <row r="10" spans="1:5">
      <c r="A10" s="282" t="s">
        <v>244</v>
      </c>
      <c r="B10" s="277"/>
      <c r="C10" s="283"/>
      <c r="D10" s="283"/>
      <c r="E10" s="283"/>
    </row>
    <row r="11" spans="1:5">
      <c r="A11" s="282" t="s">
        <v>245</v>
      </c>
      <c r="B11" s="278">
        <v>4</v>
      </c>
      <c r="C11" s="284"/>
      <c r="D11" s="284"/>
      <c r="E11" s="284"/>
    </row>
    <row r="12" spans="1:5">
      <c r="A12" s="282" t="s">
        <v>246</v>
      </c>
      <c r="B12" s="279">
        <v>5</v>
      </c>
      <c r="C12" s="280"/>
      <c r="D12" s="280"/>
      <c r="E12" s="280"/>
    </row>
    <row r="13" spans="1:5">
      <c r="A13" s="285" t="s">
        <v>247</v>
      </c>
      <c r="B13" s="279">
        <v>9</v>
      </c>
      <c r="C13" s="281">
        <f>SUM(C11:C12)</f>
        <v>0</v>
      </c>
      <c r="D13" s="281">
        <f>SUM(D11:D12)</f>
        <v>0</v>
      </c>
      <c r="E13" s="281">
        <f>SUM(E11:E12)</f>
        <v>0</v>
      </c>
    </row>
    <row r="14" spans="1:5">
      <c r="A14" s="286" t="s">
        <v>248</v>
      </c>
      <c r="B14" s="276"/>
      <c r="C14" s="287"/>
      <c r="D14" s="287"/>
      <c r="E14" s="287"/>
    </row>
    <row r="15" spans="1:5">
      <c r="A15" s="282" t="s">
        <v>249</v>
      </c>
      <c r="B15" s="278">
        <v>10</v>
      </c>
      <c r="C15" s="284"/>
      <c r="D15" s="284"/>
      <c r="E15" s="284"/>
    </row>
    <row r="16" spans="1:5">
      <c r="A16" s="282" t="s">
        <v>250</v>
      </c>
      <c r="B16" s="279">
        <v>11</v>
      </c>
      <c r="C16" s="280"/>
      <c r="D16" s="280"/>
      <c r="E16" s="280"/>
    </row>
    <row r="17" spans="1:5">
      <c r="A17" s="285" t="s">
        <v>251</v>
      </c>
      <c r="B17" s="279">
        <v>19</v>
      </c>
      <c r="C17" s="281">
        <f>SUM(C15:C16)</f>
        <v>0</v>
      </c>
      <c r="D17" s="281">
        <f>SUM(D15:D16)</f>
        <v>0</v>
      </c>
      <c r="E17" s="281">
        <f>SUM(E15:E16)</f>
        <v>0</v>
      </c>
    </row>
    <row r="18" spans="1:5">
      <c r="A18" s="286" t="s">
        <v>252</v>
      </c>
      <c r="B18" s="276"/>
      <c r="C18" s="287"/>
      <c r="D18" s="287"/>
      <c r="E18" s="287"/>
    </row>
    <row r="19" spans="1:5">
      <c r="A19" s="282" t="s">
        <v>254</v>
      </c>
      <c r="B19" s="278">
        <v>22</v>
      </c>
      <c r="C19" s="284"/>
      <c r="D19" s="284"/>
      <c r="E19" s="284"/>
    </row>
    <row r="20" spans="1:5">
      <c r="A20" s="282" t="s">
        <v>256</v>
      </c>
      <c r="B20" s="279">
        <v>24</v>
      </c>
      <c r="C20" s="280"/>
      <c r="D20" s="280"/>
      <c r="E20" s="280"/>
    </row>
    <row r="21" spans="1:5">
      <c r="A21" s="282" t="s">
        <v>339</v>
      </c>
      <c r="B21" s="279">
        <v>25</v>
      </c>
      <c r="C21" s="280"/>
      <c r="D21" s="280"/>
      <c r="E21" s="280"/>
    </row>
    <row r="22" spans="1:5">
      <c r="A22" s="285" t="s">
        <v>257</v>
      </c>
      <c r="B22" s="279">
        <v>29</v>
      </c>
      <c r="C22" s="281">
        <f>SUM(C19:C21)</f>
        <v>0</v>
      </c>
      <c r="D22" s="281">
        <f>SUM(D19:D21)</f>
        <v>0</v>
      </c>
      <c r="E22" s="281">
        <f>SUM(E19:E21)</f>
        <v>0</v>
      </c>
    </row>
    <row r="23" spans="1:5">
      <c r="A23" s="286" t="s">
        <v>258</v>
      </c>
      <c r="B23" s="276"/>
      <c r="C23" s="287"/>
      <c r="D23" s="287"/>
      <c r="E23" s="287"/>
    </row>
    <row r="24" spans="1:5">
      <c r="A24" s="282" t="s">
        <v>265</v>
      </c>
      <c r="B24" s="278">
        <v>36</v>
      </c>
      <c r="C24" s="284"/>
      <c r="D24" s="284"/>
      <c r="E24" s="284"/>
    </row>
    <row r="25" spans="1:5">
      <c r="A25" s="285" t="s">
        <v>266</v>
      </c>
      <c r="B25" s="279">
        <v>39</v>
      </c>
      <c r="C25" s="281">
        <f>SUM(C24:C24)</f>
        <v>0</v>
      </c>
      <c r="D25" s="281">
        <f>SUM(D24:D24)</f>
        <v>0</v>
      </c>
      <c r="E25" s="281">
        <f>SUM(E24:E24)</f>
        <v>0</v>
      </c>
    </row>
    <row r="26" spans="1:5">
      <c r="A26" s="286" t="s">
        <v>267</v>
      </c>
      <c r="B26" s="276"/>
      <c r="C26" s="287"/>
      <c r="D26" s="287"/>
      <c r="E26" s="287"/>
    </row>
    <row r="27" spans="1:5">
      <c r="A27" s="282" t="s">
        <v>268</v>
      </c>
      <c r="B27" s="278">
        <v>40</v>
      </c>
      <c r="C27" s="284"/>
      <c r="D27" s="284"/>
      <c r="E27" s="284"/>
    </row>
    <row r="28" spans="1:5">
      <c r="A28" s="282" t="s">
        <v>269</v>
      </c>
      <c r="B28" s="279">
        <v>41</v>
      </c>
      <c r="C28" s="280"/>
      <c r="D28" s="280"/>
      <c r="E28" s="280"/>
    </row>
    <row r="29" spans="1:5">
      <c r="A29" s="282" t="s">
        <v>270</v>
      </c>
      <c r="B29" s="279">
        <v>42</v>
      </c>
      <c r="C29" s="280"/>
      <c r="D29" s="280"/>
      <c r="E29" s="280"/>
    </row>
    <row r="30" spans="1:5">
      <c r="A30" s="341" t="s">
        <v>271</v>
      </c>
      <c r="B30" s="279">
        <v>43</v>
      </c>
      <c r="C30" s="280"/>
      <c r="D30" s="280"/>
      <c r="E30" s="414" t="s">
        <v>317</v>
      </c>
    </row>
    <row r="31" spans="1:5">
      <c r="A31" s="282" t="s">
        <v>340</v>
      </c>
      <c r="B31" s="279">
        <v>44</v>
      </c>
      <c r="C31" s="280"/>
      <c r="D31" s="280"/>
      <c r="E31" s="36"/>
    </row>
    <row r="32" spans="1:5">
      <c r="A32" s="285" t="s">
        <v>341</v>
      </c>
      <c r="B32" s="279">
        <v>49</v>
      </c>
      <c r="C32" s="281">
        <f>SUM(C27:C31)</f>
        <v>0</v>
      </c>
      <c r="D32" s="281">
        <f>SUM(D27:D31)</f>
        <v>0</v>
      </c>
      <c r="E32" s="281">
        <f>SUM(E27:E31)</f>
        <v>0</v>
      </c>
    </row>
    <row r="33" spans="1:5">
      <c r="A33" s="249" t="s">
        <v>273</v>
      </c>
      <c r="B33" s="276"/>
      <c r="C33" s="287"/>
      <c r="D33" s="287"/>
      <c r="E33" s="287"/>
    </row>
    <row r="34" spans="1:5">
      <c r="A34" s="285" t="s">
        <v>274</v>
      </c>
      <c r="B34" s="278">
        <v>60</v>
      </c>
      <c r="C34" s="288">
        <f>SUM(C13+C17+C22+C25+C32)</f>
        <v>0</v>
      </c>
      <c r="D34" s="288">
        <f>SUM(D13+D17+D22+D25+D32)</f>
        <v>0</v>
      </c>
      <c r="E34" s="288">
        <f>SUM(E13+E17+E22+E25+E32)</f>
        <v>0</v>
      </c>
    </row>
    <row r="35" spans="1:5">
      <c r="A35" s="246" t="s">
        <v>275</v>
      </c>
      <c r="B35" s="278">
        <v>62</v>
      </c>
      <c r="C35" s="288">
        <f>SUM(C34+C8)</f>
        <v>0</v>
      </c>
      <c r="D35" s="288">
        <f>SUM(D34+D8)</f>
        <v>0</v>
      </c>
      <c r="E35" s="288">
        <f>SUM(E34+E8)</f>
        <v>0</v>
      </c>
    </row>
    <row r="36" spans="1:5">
      <c r="A36" s="433"/>
      <c r="B36" s="434"/>
      <c r="C36" s="435"/>
      <c r="D36" s="435"/>
      <c r="E36" s="435"/>
    </row>
    <row r="37" spans="1:5">
      <c r="A37" s="433"/>
      <c r="B37" s="434"/>
      <c r="C37" s="435"/>
      <c r="D37" s="435"/>
      <c r="E37" s="435"/>
    </row>
    <row r="38" spans="1:5">
      <c r="A38" s="433"/>
      <c r="B38" s="434"/>
      <c r="C38" s="435"/>
      <c r="D38" s="435"/>
      <c r="E38" s="435"/>
    </row>
    <row r="39" spans="1:5">
      <c r="A39" s="433"/>
      <c r="B39" s="434"/>
      <c r="C39" s="435"/>
      <c r="D39" s="435"/>
      <c r="E39" s="435"/>
    </row>
    <row r="40" spans="1:5">
      <c r="A40" s="433"/>
      <c r="B40" s="434"/>
      <c r="C40" s="435"/>
      <c r="D40" s="435"/>
      <c r="E40" s="435"/>
    </row>
    <row r="41" spans="1:5">
      <c r="A41" s="433"/>
      <c r="B41" s="434"/>
      <c r="C41" s="435"/>
      <c r="D41" s="435"/>
      <c r="E41" s="435"/>
    </row>
    <row r="42" spans="1:5">
      <c r="A42" s="433"/>
      <c r="B42" s="434"/>
      <c r="C42" s="435"/>
      <c r="D42" s="435"/>
      <c r="E42" s="435"/>
    </row>
    <row r="43" spans="1:5">
      <c r="A43" s="433"/>
      <c r="B43" s="434"/>
      <c r="C43" s="435"/>
      <c r="D43" s="435"/>
      <c r="E43" s="435"/>
    </row>
    <row r="44" spans="1:5">
      <c r="A44" s="274"/>
      <c r="B44" s="274"/>
      <c r="C44" s="274"/>
      <c r="D44" s="274"/>
      <c r="E44" s="274"/>
    </row>
    <row r="45" spans="1:5">
      <c r="A45" s="208" t="s">
        <v>204</v>
      </c>
      <c r="B45" s="209"/>
      <c r="C45" s="209"/>
      <c r="D45" s="209"/>
      <c r="E45"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53"/>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289"/>
      <c r="B1" s="289"/>
      <c r="C1" s="289"/>
      <c r="D1" s="289"/>
      <c r="E1" s="290" t="s">
        <v>186</v>
      </c>
    </row>
    <row r="2" spans="1:5">
      <c r="A2" s="289"/>
      <c r="B2" s="289"/>
      <c r="C2" s="289"/>
      <c r="D2" s="289"/>
      <c r="E2" s="290" t="s">
        <v>337</v>
      </c>
    </row>
    <row r="3" spans="1:5">
      <c r="A3" s="289" t="s">
        <v>227</v>
      </c>
      <c r="B3" s="289"/>
      <c r="C3" s="289"/>
      <c r="D3" s="289"/>
      <c r="E3" s="3" t="str">
        <f>+'Gen-1'!$E$2</f>
        <v>2024-2025</v>
      </c>
    </row>
    <row r="4" spans="1:5">
      <c r="A4" s="419"/>
      <c r="B4" s="289"/>
      <c r="C4" s="419"/>
      <c r="D4" s="419"/>
      <c r="E4" s="419"/>
    </row>
    <row r="5" spans="1:5">
      <c r="A5" s="298"/>
      <c r="B5" s="291"/>
      <c r="C5" s="21" t="str">
        <f>+'Gen-1'!$C$3</f>
        <v>2022-2023</v>
      </c>
      <c r="D5" s="8" t="str">
        <f>+'Gen-1'!$D$3</f>
        <v>2023-2024</v>
      </c>
      <c r="E5" s="424" t="str">
        <f>+'Gen-1'!$E$3</f>
        <v>2024-2025</v>
      </c>
    </row>
    <row r="6" spans="1:5">
      <c r="A6" s="298" t="s">
        <v>278</v>
      </c>
      <c r="B6" s="292"/>
      <c r="C6" s="21" t="str">
        <f>+'Gen-1'!$C$4</f>
        <v>Audited</v>
      </c>
      <c r="D6" s="8" t="str">
        <f>+'Gen-1'!$D$4</f>
        <v>Unaudited</v>
      </c>
      <c r="E6" s="8" t="str">
        <f>+'Gen-1'!$E$4</f>
        <v>Proposed</v>
      </c>
    </row>
    <row r="7" spans="1:5">
      <c r="A7" s="418" t="s">
        <v>338</v>
      </c>
      <c r="B7" s="293" t="s">
        <v>236</v>
      </c>
      <c r="C7" s="21" t="str">
        <f>+'Gen-1'!$C$5</f>
        <v>Actual</v>
      </c>
      <c r="D7" s="8" t="str">
        <f>+'Gen-1'!$D$5</f>
        <v>Actual</v>
      </c>
      <c r="E7" s="8" t="str">
        <f>+'Gen-1'!$E$5</f>
        <v>Budget</v>
      </c>
    </row>
    <row r="8" spans="1:5">
      <c r="A8" s="163" t="s">
        <v>279</v>
      </c>
      <c r="B8" s="294">
        <v>62</v>
      </c>
      <c r="C8" s="295">
        <f>+'Truck-1'!C35</f>
        <v>0</v>
      </c>
      <c r="D8" s="295">
        <f>+'Truck-1'!D35</f>
        <v>0</v>
      </c>
      <c r="E8" s="295">
        <f>+'Truck-1'!E35</f>
        <v>0</v>
      </c>
    </row>
    <row r="9" spans="1:5">
      <c r="A9" s="296"/>
      <c r="B9" s="291"/>
      <c r="C9" s="297"/>
      <c r="D9" s="297"/>
      <c r="E9" s="297"/>
    </row>
    <row r="10" spans="1:5">
      <c r="A10" s="298" t="s">
        <v>280</v>
      </c>
      <c r="B10" s="292"/>
      <c r="C10" s="299"/>
      <c r="D10" s="299"/>
      <c r="E10" s="299"/>
    </row>
    <row r="11" spans="1:5">
      <c r="A11" s="298" t="s">
        <v>281</v>
      </c>
      <c r="B11" s="292"/>
      <c r="C11" s="299"/>
      <c r="D11" s="299"/>
      <c r="E11" s="299"/>
    </row>
    <row r="12" spans="1:5">
      <c r="A12" s="298" t="s">
        <v>282</v>
      </c>
      <c r="B12" s="293">
        <v>63</v>
      </c>
      <c r="C12" s="300"/>
      <c r="D12" s="300"/>
      <c r="E12" s="300"/>
    </row>
    <row r="13" spans="1:5">
      <c r="A13" s="298" t="s">
        <v>283</v>
      </c>
      <c r="B13" s="294">
        <v>64</v>
      </c>
      <c r="C13" s="301"/>
      <c r="D13" s="301"/>
      <c r="E13" s="301"/>
    </row>
    <row r="14" spans="1:5">
      <c r="A14" s="298" t="s">
        <v>284</v>
      </c>
      <c r="B14" s="294">
        <v>65</v>
      </c>
      <c r="C14" s="301"/>
      <c r="D14" s="301"/>
      <c r="E14" s="301"/>
    </row>
    <row r="15" spans="1:5">
      <c r="A15" s="298" t="s">
        <v>285</v>
      </c>
      <c r="B15" s="294">
        <v>66</v>
      </c>
      <c r="C15" s="301"/>
      <c r="D15" s="301"/>
      <c r="E15" s="301"/>
    </row>
    <row r="16" spans="1:5">
      <c r="A16" s="298" t="s">
        <v>286</v>
      </c>
      <c r="B16" s="294">
        <v>67</v>
      </c>
      <c r="C16" s="301"/>
      <c r="D16" s="301"/>
      <c r="E16" s="301"/>
    </row>
    <row r="17" spans="1:5">
      <c r="A17" s="298" t="s">
        <v>287</v>
      </c>
      <c r="B17" s="291">
        <v>68</v>
      </c>
      <c r="C17" s="302"/>
      <c r="D17" s="302"/>
      <c r="E17" s="302"/>
    </row>
    <row r="18" spans="1:5">
      <c r="A18" s="298" t="s">
        <v>288</v>
      </c>
      <c r="B18" s="291">
        <v>69</v>
      </c>
      <c r="C18" s="302"/>
      <c r="D18" s="302"/>
      <c r="E18" s="302"/>
    </row>
    <row r="19" spans="1:5">
      <c r="A19" s="298" t="s">
        <v>289</v>
      </c>
      <c r="B19" s="294">
        <v>70</v>
      </c>
      <c r="C19" s="301"/>
      <c r="D19" s="301"/>
      <c r="E19" s="301"/>
    </row>
    <row r="20" spans="1:5">
      <c r="A20" s="298"/>
      <c r="B20" s="303"/>
      <c r="C20" s="297"/>
      <c r="D20" s="297"/>
      <c r="E20" s="304"/>
    </row>
    <row r="21" spans="1:5">
      <c r="A21" s="268" t="s">
        <v>290</v>
      </c>
      <c r="B21" s="293">
        <v>79</v>
      </c>
      <c r="C21" s="305">
        <f>SUM(C12:C19)</f>
        <v>0</v>
      </c>
      <c r="D21" s="305">
        <f>SUM(D12:D19)</f>
        <v>0</v>
      </c>
      <c r="E21" s="305">
        <f>SUM(E12:E19)</f>
        <v>0</v>
      </c>
    </row>
    <row r="22" spans="1:5">
      <c r="A22" s="296"/>
      <c r="B22" s="292"/>
      <c r="C22" s="299"/>
      <c r="D22" s="299"/>
      <c r="E22" s="299"/>
    </row>
    <row r="23" spans="1:5">
      <c r="A23" s="261" t="s">
        <v>291</v>
      </c>
      <c r="B23" s="292"/>
      <c r="C23" s="299"/>
      <c r="D23" s="299"/>
      <c r="E23" s="299"/>
    </row>
    <row r="24" spans="1:5">
      <c r="A24" s="298" t="s">
        <v>293</v>
      </c>
      <c r="B24" s="293">
        <v>81</v>
      </c>
      <c r="C24" s="300"/>
      <c r="D24" s="300"/>
      <c r="E24" s="300"/>
    </row>
    <row r="25" spans="1:5">
      <c r="A25" s="298"/>
      <c r="B25" s="292"/>
      <c r="C25" s="299"/>
      <c r="D25" s="299"/>
      <c r="E25" s="299"/>
    </row>
    <row r="26" spans="1:5">
      <c r="A26" s="268" t="s">
        <v>295</v>
      </c>
      <c r="B26" s="293">
        <v>89</v>
      </c>
      <c r="C26" s="305">
        <f>SUM(C24)</f>
        <v>0</v>
      </c>
      <c r="D26" s="305">
        <f>SUM(D24)</f>
        <v>0</v>
      </c>
      <c r="E26" s="305">
        <f>SUM(E24)</f>
        <v>0</v>
      </c>
    </row>
    <row r="27" spans="1:5">
      <c r="A27" s="268" t="s">
        <v>296</v>
      </c>
      <c r="B27" s="293">
        <v>90</v>
      </c>
      <c r="C27" s="305">
        <f>SUM(C21+C26)</f>
        <v>0</v>
      </c>
      <c r="D27" s="305">
        <f>SUM(D21+D26)</f>
        <v>0</v>
      </c>
      <c r="E27" s="305">
        <f>SUM(E21+E26)</f>
        <v>0</v>
      </c>
    </row>
    <row r="28" spans="1:5">
      <c r="A28" s="306"/>
      <c r="B28" s="292"/>
      <c r="C28" s="297"/>
      <c r="D28" s="297"/>
      <c r="E28" s="297"/>
    </row>
    <row r="29" spans="1:5">
      <c r="A29" s="272" t="s">
        <v>297</v>
      </c>
      <c r="B29" s="293">
        <v>93</v>
      </c>
      <c r="C29" s="305">
        <f>SUM(C8-C27)</f>
        <v>0</v>
      </c>
      <c r="D29" s="305">
        <f>SUM(D8-D27)</f>
        <v>0</v>
      </c>
      <c r="E29" s="405" t="s">
        <v>317</v>
      </c>
    </row>
    <row r="53" spans="1:5">
      <c r="A53" s="208" t="s">
        <v>204</v>
      </c>
      <c r="B53" s="208"/>
      <c r="C53" s="208"/>
      <c r="D53" s="208"/>
      <c r="E53" s="208"/>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7"/>
  <sheetViews>
    <sheetView zoomScaleNormal="100" workbookViewId="0">
      <selection activeCell="J6" sqref="J6"/>
    </sheetView>
  </sheetViews>
  <sheetFormatPr defaultColWidth="9" defaultRowHeight="15.75"/>
  <cols>
    <col min="1" max="1" width="33.625" style="46" customWidth="1"/>
    <col min="2" max="2" width="4" style="46" bestFit="1" customWidth="1"/>
    <col min="3" max="10" width="10.625" style="46" customWidth="1"/>
    <col min="11" max="16384" width="9" style="46"/>
  </cols>
  <sheetData>
    <row r="1" spans="1:10">
      <c r="A1" s="307" t="s">
        <v>186</v>
      </c>
      <c r="B1" s="307"/>
      <c r="C1" s="307"/>
      <c r="D1" s="307"/>
      <c r="E1" s="307"/>
      <c r="F1" s="307"/>
      <c r="G1" s="307"/>
      <c r="H1" s="307"/>
      <c r="I1" s="307"/>
      <c r="J1" s="307"/>
    </row>
    <row r="2" spans="1:10">
      <c r="A2" s="307" t="s">
        <v>342</v>
      </c>
      <c r="B2" s="307"/>
      <c r="C2" s="307"/>
      <c r="D2" s="307"/>
      <c r="E2" s="307"/>
      <c r="F2" s="307"/>
      <c r="G2" s="307"/>
      <c r="H2" s="307"/>
      <c r="I2" s="307"/>
      <c r="J2" s="307"/>
    </row>
    <row r="3" spans="1:10">
      <c r="A3" s="427" t="str">
        <f>+'Gen-1'!$E$2</f>
        <v>2024-2025</v>
      </c>
      <c r="B3" s="307"/>
      <c r="C3" s="431"/>
      <c r="D3" s="431"/>
      <c r="E3" s="307"/>
      <c r="F3" s="307"/>
      <c r="G3" s="307"/>
      <c r="H3" s="307"/>
      <c r="I3" s="307"/>
      <c r="J3" s="431"/>
    </row>
    <row r="4" spans="1:10">
      <c r="A4" s="307"/>
      <c r="B4" s="308"/>
      <c r="C4" s="428" t="str">
        <f>+'Gen-1'!$C$3</f>
        <v>2022-2023</v>
      </c>
      <c r="D4" s="429" t="str">
        <f>+'Gen-1'!$D$3</f>
        <v>2023-2024</v>
      </c>
      <c r="E4" s="310" t="s">
        <v>343</v>
      </c>
      <c r="F4" s="311"/>
      <c r="G4" s="311"/>
      <c r="H4" s="311"/>
      <c r="I4" s="312"/>
      <c r="J4" s="430" t="str">
        <f>+'Gen-1'!$E$3</f>
        <v>2024-2025</v>
      </c>
    </row>
    <row r="5" spans="1:10">
      <c r="A5" s="313" t="s">
        <v>231</v>
      </c>
      <c r="B5" s="314"/>
      <c r="C5" s="428" t="str">
        <f>+'Gen-1'!$C$4</f>
        <v>Audited</v>
      </c>
      <c r="D5" s="429" t="str">
        <f>+'Gen-1'!$D$4</f>
        <v>Unaudited</v>
      </c>
      <c r="E5" s="309"/>
      <c r="F5" s="309"/>
      <c r="G5" s="309"/>
      <c r="H5" s="309"/>
      <c r="I5" s="309"/>
      <c r="J5" s="429" t="str">
        <f>+'Gen-1'!$E$4</f>
        <v>Proposed</v>
      </c>
    </row>
    <row r="6" spans="1:10">
      <c r="A6" s="420" t="s">
        <v>344</v>
      </c>
      <c r="B6" s="315" t="s">
        <v>236</v>
      </c>
      <c r="C6" s="428" t="str">
        <f>+'Gen-1'!$C$5</f>
        <v>Actual</v>
      </c>
      <c r="D6" s="429" t="str">
        <f>+'Gen-1'!$D$5</f>
        <v>Actual</v>
      </c>
      <c r="E6" s="315" t="s">
        <v>41</v>
      </c>
      <c r="F6" s="315" t="s">
        <v>41</v>
      </c>
      <c r="G6" s="315" t="s">
        <v>41</v>
      </c>
      <c r="H6" s="315" t="s">
        <v>41</v>
      </c>
      <c r="I6" s="315" t="s">
        <v>41</v>
      </c>
      <c r="J6" s="429" t="str">
        <f>+'Gen-1'!$E$5</f>
        <v>Budget</v>
      </c>
    </row>
    <row r="7" spans="1:10">
      <c r="A7" s="316" t="s">
        <v>345</v>
      </c>
      <c r="B7" s="309"/>
      <c r="C7" s="317"/>
      <c r="D7" s="317"/>
      <c r="E7" s="317"/>
      <c r="F7" s="317"/>
      <c r="G7" s="317"/>
      <c r="H7" s="317"/>
      <c r="I7" s="317"/>
      <c r="J7" s="317"/>
    </row>
    <row r="8" spans="1:10">
      <c r="A8" s="318" t="s">
        <v>346</v>
      </c>
      <c r="B8" s="315">
        <v>3</v>
      </c>
      <c r="C8" s="319"/>
      <c r="D8" s="320">
        <f>+C35</f>
        <v>0</v>
      </c>
      <c r="E8" s="319"/>
      <c r="F8" s="319"/>
      <c r="G8" s="319"/>
      <c r="H8" s="319"/>
      <c r="I8" s="319"/>
      <c r="J8" s="320">
        <f>D35</f>
        <v>0</v>
      </c>
    </row>
    <row r="9" spans="1:10">
      <c r="A9" s="316" t="s">
        <v>243</v>
      </c>
      <c r="B9" s="316"/>
      <c r="C9" s="321"/>
      <c r="D9" s="321"/>
      <c r="E9" s="321"/>
      <c r="F9" s="321"/>
      <c r="G9" s="321"/>
      <c r="H9" s="321"/>
      <c r="I9" s="321"/>
      <c r="J9" s="321"/>
    </row>
    <row r="10" spans="1:10">
      <c r="A10" s="316" t="s">
        <v>347</v>
      </c>
      <c r="B10" s="315">
        <v>9</v>
      </c>
      <c r="C10" s="319"/>
      <c r="D10" s="319"/>
      <c r="E10" s="319"/>
      <c r="F10" s="319"/>
      <c r="G10" s="319"/>
      <c r="H10" s="319"/>
      <c r="I10" s="319"/>
      <c r="J10" s="320">
        <f>SUM(E10:I10)</f>
        <v>0</v>
      </c>
    </row>
    <row r="11" spans="1:10">
      <c r="A11" s="316" t="s">
        <v>348</v>
      </c>
      <c r="B11" s="322">
        <v>15</v>
      </c>
      <c r="C11" s="323"/>
      <c r="D11" s="323"/>
      <c r="E11" s="323"/>
      <c r="F11" s="323"/>
      <c r="G11" s="323"/>
      <c r="H11" s="323"/>
      <c r="I11" s="323"/>
      <c r="J11" s="324">
        <f>SUM(E11:I11)</f>
        <v>0</v>
      </c>
    </row>
    <row r="12" spans="1:10">
      <c r="A12" s="325" t="s">
        <v>349</v>
      </c>
      <c r="B12" s="315">
        <v>50</v>
      </c>
      <c r="C12" s="323"/>
      <c r="D12" s="323"/>
      <c r="E12" s="323"/>
      <c r="F12" s="323"/>
      <c r="G12" s="323"/>
      <c r="H12" s="323"/>
      <c r="I12" s="323"/>
      <c r="J12" s="324">
        <f>SUM(E12:I12)</f>
        <v>0</v>
      </c>
    </row>
    <row r="13" spans="1:10">
      <c r="A13" s="316" t="s">
        <v>350</v>
      </c>
      <c r="B13" s="322">
        <v>53</v>
      </c>
      <c r="C13" s="323"/>
      <c r="D13" s="323"/>
      <c r="E13" s="323"/>
      <c r="F13" s="323"/>
      <c r="G13" s="323"/>
      <c r="H13" s="323"/>
      <c r="I13" s="323"/>
      <c r="J13" s="324">
        <f>SUM(E13:I13)</f>
        <v>0</v>
      </c>
    </row>
    <row r="14" spans="1:10">
      <c r="A14" s="316" t="s">
        <v>351</v>
      </c>
      <c r="B14" s="322">
        <v>52</v>
      </c>
      <c r="C14" s="323"/>
      <c r="D14" s="323"/>
      <c r="E14" s="323"/>
      <c r="F14" s="323"/>
      <c r="G14" s="323"/>
      <c r="H14" s="323"/>
      <c r="I14" s="323"/>
      <c r="J14" s="324">
        <f>SUM(E14:I14)</f>
        <v>0</v>
      </c>
    </row>
    <row r="15" spans="1:10">
      <c r="A15" s="326" t="s">
        <v>352</v>
      </c>
      <c r="B15" s="322">
        <v>51</v>
      </c>
      <c r="C15" s="323"/>
      <c r="D15" s="323"/>
      <c r="E15" s="36" t="s">
        <v>317</v>
      </c>
      <c r="F15" s="36" t="s">
        <v>317</v>
      </c>
      <c r="G15" s="36" t="s">
        <v>317</v>
      </c>
      <c r="H15" s="36" t="s">
        <v>317</v>
      </c>
      <c r="I15" s="36" t="s">
        <v>317</v>
      </c>
      <c r="J15" s="36" t="s">
        <v>317</v>
      </c>
    </row>
    <row r="16" spans="1:10">
      <c r="A16" s="470" t="s">
        <v>353</v>
      </c>
      <c r="B16" s="315">
        <v>54</v>
      </c>
      <c r="C16" s="324">
        <f t="shared" ref="C16:I16" si="0">SUM(C10:C15)</f>
        <v>0</v>
      </c>
      <c r="D16" s="324">
        <f t="shared" si="0"/>
        <v>0</v>
      </c>
      <c r="E16" s="324">
        <f t="shared" si="0"/>
        <v>0</v>
      </c>
      <c r="F16" s="324">
        <f t="shared" si="0"/>
        <v>0</v>
      </c>
      <c r="G16" s="324">
        <f t="shared" si="0"/>
        <v>0</v>
      </c>
      <c r="H16" s="324">
        <f t="shared" si="0"/>
        <v>0</v>
      </c>
      <c r="I16" s="324">
        <f t="shared" si="0"/>
        <v>0</v>
      </c>
      <c r="J16" s="324">
        <f>SUM(E16:I16)</f>
        <v>0</v>
      </c>
    </row>
    <row r="17" spans="1:10">
      <c r="A17" s="316" t="s">
        <v>324</v>
      </c>
      <c r="B17" s="316"/>
      <c r="C17" s="321"/>
      <c r="D17" s="321"/>
      <c r="E17" s="321"/>
      <c r="F17" s="321"/>
      <c r="G17" s="321"/>
      <c r="H17" s="321"/>
      <c r="I17" s="321"/>
      <c r="J17" s="321"/>
    </row>
    <row r="18" spans="1:10">
      <c r="A18" s="316" t="s">
        <v>354</v>
      </c>
      <c r="B18" s="315">
        <v>69</v>
      </c>
      <c r="C18" s="319"/>
      <c r="D18" s="319"/>
      <c r="E18" s="319"/>
      <c r="F18" s="319"/>
      <c r="G18" s="319"/>
      <c r="H18" s="319"/>
      <c r="I18" s="319"/>
      <c r="J18" s="320">
        <f t="shared" ref="J18:J27" si="1">SUM(E18:I18)</f>
        <v>0</v>
      </c>
    </row>
    <row r="19" spans="1:10">
      <c r="A19" s="316" t="s">
        <v>355</v>
      </c>
      <c r="B19" s="322">
        <v>70</v>
      </c>
      <c r="C19" s="323"/>
      <c r="D19" s="323"/>
      <c r="E19" s="323"/>
      <c r="F19" s="323"/>
      <c r="G19" s="323"/>
      <c r="H19" s="323"/>
      <c r="I19" s="323"/>
      <c r="J19" s="324">
        <f t="shared" si="1"/>
        <v>0</v>
      </c>
    </row>
    <row r="20" spans="1:10">
      <c r="A20" s="316" t="s">
        <v>356</v>
      </c>
      <c r="B20" s="322">
        <v>71</v>
      </c>
      <c r="C20" s="323"/>
      <c r="D20" s="323"/>
      <c r="E20" s="323"/>
      <c r="F20" s="323"/>
      <c r="G20" s="323"/>
      <c r="H20" s="323"/>
      <c r="I20" s="323"/>
      <c r="J20" s="324">
        <f t="shared" si="1"/>
        <v>0</v>
      </c>
    </row>
    <row r="21" spans="1:10">
      <c r="A21" s="316" t="s">
        <v>357</v>
      </c>
      <c r="B21" s="322">
        <v>72</v>
      </c>
      <c r="C21" s="323"/>
      <c r="D21" s="323"/>
      <c r="E21" s="323"/>
      <c r="F21" s="323"/>
      <c r="G21" s="323"/>
      <c r="H21" s="323"/>
      <c r="I21" s="323"/>
      <c r="J21" s="324">
        <f t="shared" si="1"/>
        <v>0</v>
      </c>
    </row>
    <row r="22" spans="1:10">
      <c r="A22" s="325" t="s">
        <v>358</v>
      </c>
      <c r="B22" s="322">
        <v>73</v>
      </c>
      <c r="C22" s="323"/>
      <c r="D22" s="323"/>
      <c r="E22" s="323"/>
      <c r="F22" s="323"/>
      <c r="G22" s="323"/>
      <c r="H22" s="323"/>
      <c r="I22" s="323"/>
      <c r="J22" s="324">
        <f t="shared" si="1"/>
        <v>0</v>
      </c>
    </row>
    <row r="23" spans="1:10">
      <c r="A23" s="327" t="s">
        <v>359</v>
      </c>
      <c r="B23" s="322">
        <v>74</v>
      </c>
      <c r="C23" s="323"/>
      <c r="D23" s="323"/>
      <c r="E23" s="323"/>
      <c r="F23" s="323"/>
      <c r="G23" s="323"/>
      <c r="H23" s="323"/>
      <c r="I23" s="323"/>
      <c r="J23" s="324">
        <f t="shared" si="1"/>
        <v>0</v>
      </c>
    </row>
    <row r="24" spans="1:10">
      <c r="A24" s="327" t="s">
        <v>359</v>
      </c>
      <c r="B24" s="322">
        <v>75</v>
      </c>
      <c r="C24" s="323"/>
      <c r="D24" s="323"/>
      <c r="E24" s="323"/>
      <c r="F24" s="323"/>
      <c r="G24" s="323"/>
      <c r="H24" s="323"/>
      <c r="I24" s="323"/>
      <c r="J24" s="324">
        <f t="shared" si="1"/>
        <v>0</v>
      </c>
    </row>
    <row r="25" spans="1:10">
      <c r="A25" s="327" t="s">
        <v>359</v>
      </c>
      <c r="B25" s="322">
        <v>76</v>
      </c>
      <c r="C25" s="323"/>
      <c r="D25" s="323"/>
      <c r="E25" s="323"/>
      <c r="F25" s="323"/>
      <c r="G25" s="323"/>
      <c r="H25" s="323"/>
      <c r="I25" s="323"/>
      <c r="J25" s="324">
        <f t="shared" si="1"/>
        <v>0</v>
      </c>
    </row>
    <row r="26" spans="1:10">
      <c r="A26" s="327" t="s">
        <v>359</v>
      </c>
      <c r="B26" s="322">
        <v>77</v>
      </c>
      <c r="C26" s="323"/>
      <c r="D26" s="323"/>
      <c r="E26" s="323"/>
      <c r="F26" s="323"/>
      <c r="G26" s="323"/>
      <c r="H26" s="323"/>
      <c r="I26" s="323"/>
      <c r="J26" s="324">
        <f t="shared" si="1"/>
        <v>0</v>
      </c>
    </row>
    <row r="27" spans="1:10">
      <c r="A27" s="470" t="s">
        <v>360</v>
      </c>
      <c r="B27" s="322">
        <v>78</v>
      </c>
      <c r="C27" s="324">
        <f t="shared" ref="C27:I27" si="2">SUM(C18:C26)</f>
        <v>0</v>
      </c>
      <c r="D27" s="324">
        <f t="shared" si="2"/>
        <v>0</v>
      </c>
      <c r="E27" s="324">
        <f t="shared" si="2"/>
        <v>0</v>
      </c>
      <c r="F27" s="324">
        <f t="shared" si="2"/>
        <v>0</v>
      </c>
      <c r="G27" s="324">
        <f t="shared" si="2"/>
        <v>0</v>
      </c>
      <c r="H27" s="324">
        <f t="shared" si="2"/>
        <v>0</v>
      </c>
      <c r="I27" s="324">
        <f t="shared" si="2"/>
        <v>0</v>
      </c>
      <c r="J27" s="324">
        <f t="shared" si="1"/>
        <v>0</v>
      </c>
    </row>
    <row r="28" spans="1:10">
      <c r="A28" s="316" t="s">
        <v>291</v>
      </c>
      <c r="B28" s="314"/>
      <c r="C28" s="321"/>
      <c r="D28" s="321"/>
      <c r="E28" s="321"/>
      <c r="F28" s="321"/>
      <c r="G28" s="321"/>
      <c r="H28" s="321"/>
      <c r="I28" s="321"/>
      <c r="J28" s="321"/>
    </row>
    <row r="29" spans="1:10">
      <c r="A29" s="316" t="s">
        <v>294</v>
      </c>
      <c r="B29" s="315">
        <v>80</v>
      </c>
      <c r="C29" s="319"/>
      <c r="D29" s="319"/>
      <c r="E29" s="319"/>
      <c r="F29" s="319"/>
      <c r="G29" s="319"/>
      <c r="H29" s="319"/>
      <c r="I29" s="319"/>
      <c r="J29" s="320">
        <f>SUM(E29:I29)</f>
        <v>0</v>
      </c>
    </row>
    <row r="30" spans="1:10">
      <c r="A30" s="316" t="s">
        <v>293</v>
      </c>
      <c r="B30" s="322">
        <v>81</v>
      </c>
      <c r="C30" s="323"/>
      <c r="D30" s="323"/>
      <c r="E30" s="323"/>
      <c r="F30" s="323"/>
      <c r="G30" s="323"/>
      <c r="H30" s="323"/>
      <c r="I30" s="323"/>
      <c r="J30" s="324">
        <f>SUM(E30:I30)</f>
        <v>0</v>
      </c>
    </row>
    <row r="31" spans="1:10">
      <c r="A31" s="470" t="s">
        <v>361</v>
      </c>
      <c r="B31" s="315">
        <v>89</v>
      </c>
      <c r="C31" s="320">
        <f t="shared" ref="C31:I31" si="3">SUM(C29:C30)</f>
        <v>0</v>
      </c>
      <c r="D31" s="320">
        <f t="shared" si="3"/>
        <v>0</v>
      </c>
      <c r="E31" s="320">
        <f t="shared" si="3"/>
        <v>0</v>
      </c>
      <c r="F31" s="320">
        <f t="shared" si="3"/>
        <v>0</v>
      </c>
      <c r="G31" s="320">
        <f t="shared" si="3"/>
        <v>0</v>
      </c>
      <c r="H31" s="320">
        <f t="shared" si="3"/>
        <v>0</v>
      </c>
      <c r="I31" s="320">
        <f t="shared" si="3"/>
        <v>0</v>
      </c>
      <c r="J31" s="320">
        <f>SUM(E31:I31)</f>
        <v>0</v>
      </c>
    </row>
    <row r="32" spans="1:10">
      <c r="A32" s="471" t="s">
        <v>362</v>
      </c>
      <c r="B32" s="309"/>
      <c r="C32" s="317"/>
      <c r="D32" s="317"/>
      <c r="E32" s="317"/>
      <c r="F32" s="317"/>
      <c r="G32" s="317"/>
      <c r="H32" s="317"/>
      <c r="I32" s="317"/>
      <c r="J32" s="317"/>
    </row>
    <row r="33" spans="1:10">
      <c r="A33" s="470" t="s">
        <v>363</v>
      </c>
      <c r="B33" s="315">
        <v>90</v>
      </c>
      <c r="C33" s="320">
        <f t="shared" ref="C33:I33" si="4">SUM(C27+C31)</f>
        <v>0</v>
      </c>
      <c r="D33" s="320">
        <f t="shared" si="4"/>
        <v>0</v>
      </c>
      <c r="E33" s="320">
        <f t="shared" si="4"/>
        <v>0</v>
      </c>
      <c r="F33" s="320">
        <f t="shared" si="4"/>
        <v>0</v>
      </c>
      <c r="G33" s="320">
        <f t="shared" si="4"/>
        <v>0</v>
      </c>
      <c r="H33" s="320">
        <f t="shared" si="4"/>
        <v>0</v>
      </c>
      <c r="I33" s="320">
        <f t="shared" si="4"/>
        <v>0</v>
      </c>
      <c r="J33" s="320">
        <f>SUM(E33:I33)</f>
        <v>0</v>
      </c>
    </row>
    <row r="34" spans="1:10">
      <c r="A34" s="308"/>
      <c r="B34" s="309"/>
      <c r="C34" s="317"/>
      <c r="D34" s="317"/>
      <c r="E34" s="317"/>
      <c r="F34" s="317"/>
      <c r="G34" s="317"/>
      <c r="H34" s="317"/>
      <c r="I34" s="317"/>
      <c r="J34" s="317"/>
    </row>
    <row r="35" spans="1:10">
      <c r="A35" s="318" t="s">
        <v>364</v>
      </c>
      <c r="B35" s="315">
        <v>92</v>
      </c>
      <c r="C35" s="320">
        <f t="shared" ref="C35:J35" si="5">SUM(C8+C16-C33)</f>
        <v>0</v>
      </c>
      <c r="D35" s="320">
        <f t="shared" si="5"/>
        <v>0</v>
      </c>
      <c r="E35" s="320">
        <f t="shared" si="5"/>
        <v>0</v>
      </c>
      <c r="F35" s="320">
        <f t="shared" si="5"/>
        <v>0</v>
      </c>
      <c r="G35" s="320">
        <f t="shared" si="5"/>
        <v>0</v>
      </c>
      <c r="H35" s="320">
        <f t="shared" si="5"/>
        <v>0</v>
      </c>
      <c r="I35" s="320">
        <f t="shared" si="5"/>
        <v>0</v>
      </c>
      <c r="J35" s="320">
        <f t="shared" si="5"/>
        <v>0</v>
      </c>
    </row>
    <row r="36" spans="1:10">
      <c r="A36" s="307"/>
      <c r="B36" s="307"/>
      <c r="C36" s="307"/>
      <c r="D36" s="307"/>
      <c r="E36" s="307"/>
      <c r="F36" s="307"/>
      <c r="G36" s="307"/>
      <c r="H36" s="307"/>
      <c r="I36" s="307"/>
      <c r="J36" s="307"/>
    </row>
    <row r="37" spans="1:10">
      <c r="A37" s="328" t="s">
        <v>204</v>
      </c>
      <c r="B37" s="329"/>
      <c r="C37" s="329"/>
      <c r="D37" s="329"/>
      <c r="E37" s="329"/>
      <c r="F37" s="329"/>
      <c r="G37" s="329"/>
      <c r="H37" s="329"/>
      <c r="I37" s="329"/>
      <c r="J37" s="329"/>
    </row>
  </sheetData>
  <phoneticPr fontId="0" type="noConversion"/>
  <printOptions horizontalCentered="1"/>
  <pageMargins left="0.5" right="0.5" top="0.5" bottom="0.5" header="0.25" footer="0.25"/>
  <pageSetup scale="9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5"/>
  <sheetViews>
    <sheetView zoomScaleNormal="100" workbookViewId="0">
      <selection activeCell="A16" sqref="A16:E16"/>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421"/>
      <c r="B4" s="330"/>
      <c r="C4" s="415"/>
      <c r="D4" s="415"/>
      <c r="E4" s="415"/>
    </row>
    <row r="5" spans="1:5">
      <c r="A5" s="339"/>
      <c r="B5" s="332"/>
      <c r="C5" s="21" t="str">
        <f>+'Gen-1'!$C$3</f>
        <v>2022-2023</v>
      </c>
      <c r="D5" s="8" t="str">
        <f>+'Gen-1'!$D$3</f>
        <v>2023-2024</v>
      </c>
      <c r="E5" s="424" t="str">
        <f>+'Gen-1'!$E$3</f>
        <v>2024-2025</v>
      </c>
    </row>
    <row r="6" spans="1:5">
      <c r="A6" s="341" t="s">
        <v>366</v>
      </c>
      <c r="B6" s="333"/>
      <c r="C6" s="21" t="str">
        <f>+'Gen-1'!$C$4</f>
        <v>Audited</v>
      </c>
      <c r="D6" s="8" t="str">
        <f>+'Gen-1'!$D$4</f>
        <v>Unaudited</v>
      </c>
      <c r="E6" s="8" t="str">
        <f>+'Gen-1'!$E$4</f>
        <v>Proposed</v>
      </c>
    </row>
    <row r="7" spans="1:5">
      <c r="A7" s="422" t="s">
        <v>26</v>
      </c>
      <c r="B7" s="334" t="s">
        <v>236</v>
      </c>
      <c r="C7" s="21" t="str">
        <f>+'Gen-1'!$C$5</f>
        <v>Actual</v>
      </c>
      <c r="D7" s="8" t="str">
        <f>+'Gen-1'!$D$5</f>
        <v>Actual</v>
      </c>
      <c r="E7" s="8" t="str">
        <f>+'Gen-1'!$E$5</f>
        <v>Budget</v>
      </c>
    </row>
    <row r="8" spans="1:5">
      <c r="A8" s="335" t="s">
        <v>239</v>
      </c>
      <c r="B8" s="336">
        <v>3</v>
      </c>
      <c r="C8" s="337"/>
      <c r="D8" s="338">
        <f>+'Cap Out-2'!C22</f>
        <v>0</v>
      </c>
      <c r="E8" s="338">
        <f>+'Cap Out-2'!D22</f>
        <v>0</v>
      </c>
    </row>
    <row r="9" spans="1:5">
      <c r="A9" s="339"/>
      <c r="B9" s="332"/>
      <c r="C9" s="340"/>
      <c r="D9" s="340"/>
      <c r="E9" s="340"/>
    </row>
    <row r="10" spans="1:5">
      <c r="A10" s="341" t="s">
        <v>243</v>
      </c>
      <c r="B10" s="333"/>
      <c r="C10" s="342"/>
      <c r="D10" s="342"/>
      <c r="E10" s="342"/>
    </row>
    <row r="11" spans="1:5">
      <c r="A11" s="7" t="s">
        <v>248</v>
      </c>
      <c r="B11" s="4"/>
      <c r="C11" s="4"/>
      <c r="D11" s="4"/>
      <c r="E11" s="4"/>
    </row>
    <row r="12" spans="1:5">
      <c r="A12" s="7" t="s">
        <v>249</v>
      </c>
      <c r="B12" s="10">
        <v>10</v>
      </c>
      <c r="C12" s="30"/>
      <c r="D12" s="30"/>
      <c r="E12" s="30"/>
    </row>
    <row r="13" spans="1:5">
      <c r="A13" s="7" t="s">
        <v>250</v>
      </c>
      <c r="B13" s="12">
        <v>11</v>
      </c>
      <c r="C13" s="31"/>
      <c r="D13" s="31"/>
      <c r="E13" s="31"/>
    </row>
    <row r="14" spans="1:5">
      <c r="A14" s="9" t="s">
        <v>251</v>
      </c>
      <c r="B14" s="12">
        <v>19</v>
      </c>
      <c r="C14" s="12">
        <f>SUM(C12:C13)</f>
        <v>0</v>
      </c>
      <c r="D14" s="12">
        <f>SUM(D12:D13)</f>
        <v>0</v>
      </c>
      <c r="E14" s="12">
        <f>SUM(E12:E13)</f>
        <v>0</v>
      </c>
    </row>
    <row r="15" spans="1:5">
      <c r="A15" s="341" t="s">
        <v>252</v>
      </c>
      <c r="B15" s="333"/>
      <c r="C15" s="343"/>
      <c r="D15" s="342"/>
      <c r="E15" s="342"/>
    </row>
    <row r="16" spans="1:5">
      <c r="A16" s="341" t="s">
        <v>256</v>
      </c>
      <c r="B16" s="334">
        <v>24</v>
      </c>
      <c r="C16" s="344"/>
      <c r="D16" s="344"/>
      <c r="E16" s="345"/>
    </row>
    <row r="17" spans="1:9">
      <c r="A17" s="341" t="s">
        <v>367</v>
      </c>
      <c r="B17" s="334">
        <v>25</v>
      </c>
      <c r="C17" s="344"/>
      <c r="D17" s="344"/>
      <c r="E17" s="344"/>
    </row>
    <row r="18" spans="1:9">
      <c r="A18" s="346" t="s">
        <v>257</v>
      </c>
      <c r="B18" s="334">
        <v>29</v>
      </c>
      <c r="C18" s="345">
        <f>SUM(C16:C17)</f>
        <v>0</v>
      </c>
      <c r="D18" s="345">
        <f>SUM(D16:D17)</f>
        <v>0</v>
      </c>
      <c r="E18" s="345">
        <f>SUM(E16:E17)</f>
        <v>0</v>
      </c>
    </row>
    <row r="19" spans="1:9">
      <c r="A19" s="339" t="s">
        <v>258</v>
      </c>
      <c r="B19" s="332"/>
      <c r="C19" s="343"/>
      <c r="D19" s="340"/>
      <c r="E19" s="340"/>
    </row>
    <row r="20" spans="1:9">
      <c r="A20" s="341" t="s">
        <v>259</v>
      </c>
      <c r="B20" s="334">
        <v>30</v>
      </c>
      <c r="C20" s="347"/>
      <c r="D20" s="344"/>
      <c r="E20" s="345">
        <f>+'F112-2'!C22</f>
        <v>0</v>
      </c>
    </row>
    <row r="21" spans="1:9">
      <c r="A21" s="341" t="s">
        <v>260</v>
      </c>
      <c r="B21" s="336">
        <v>31</v>
      </c>
      <c r="C21" s="337"/>
      <c r="D21" s="338">
        <f>+'F112-2'!C17</f>
        <v>0</v>
      </c>
      <c r="E21" s="405" t="s">
        <v>317</v>
      </c>
    </row>
    <row r="22" spans="1:9">
      <c r="A22" s="341" t="s">
        <v>261</v>
      </c>
      <c r="B22" s="336">
        <v>32</v>
      </c>
      <c r="C22" s="337"/>
      <c r="D22" s="337"/>
      <c r="E22" s="338" t="e">
        <f>+'F263'!H21</f>
        <v>#DIV/0!</v>
      </c>
    </row>
    <row r="23" spans="1:9">
      <c r="A23" s="341" t="s">
        <v>262</v>
      </c>
      <c r="B23" s="336">
        <v>33</v>
      </c>
      <c r="C23" s="348"/>
      <c r="D23" s="337"/>
      <c r="E23" s="338" t="e">
        <f>+'F263'!J21</f>
        <v>#DIV/0!</v>
      </c>
    </row>
    <row r="24" spans="1:9">
      <c r="A24" s="341" t="s">
        <v>263</v>
      </c>
      <c r="B24" s="336">
        <v>34</v>
      </c>
      <c r="C24" s="337"/>
      <c r="D24" s="337"/>
      <c r="E24" s="338">
        <f>+'F112-2'!C29</f>
        <v>0</v>
      </c>
    </row>
    <row r="25" spans="1:9">
      <c r="A25" s="7" t="s">
        <v>264</v>
      </c>
      <c r="B25" s="336">
        <v>35</v>
      </c>
      <c r="C25" s="337"/>
      <c r="D25" s="337"/>
      <c r="E25" s="338" t="e">
        <f>+'F263'!L21</f>
        <v>#DIV/0!</v>
      </c>
    </row>
    <row r="26" spans="1:9">
      <c r="A26" s="341" t="s">
        <v>265</v>
      </c>
      <c r="B26" s="336">
        <v>36</v>
      </c>
      <c r="C26" s="337"/>
      <c r="D26" s="337"/>
      <c r="E26" s="337"/>
    </row>
    <row r="27" spans="1:9">
      <c r="A27" s="346" t="s">
        <v>266</v>
      </c>
      <c r="B27" s="336">
        <v>39</v>
      </c>
      <c r="C27" s="338">
        <f>SUM(C20:C26)</f>
        <v>0</v>
      </c>
      <c r="D27" s="338">
        <f>SUM(D20:D26)</f>
        <v>0</v>
      </c>
      <c r="E27" s="338" t="e">
        <f>SUM(E20:E26)</f>
        <v>#DIV/0!</v>
      </c>
    </row>
    <row r="28" spans="1:9">
      <c r="A28" s="339" t="s">
        <v>267</v>
      </c>
      <c r="B28" s="332"/>
      <c r="C28" s="343"/>
      <c r="D28" s="340"/>
      <c r="E28" s="340"/>
    </row>
    <row r="29" spans="1:9">
      <c r="A29" s="341" t="s">
        <v>268</v>
      </c>
      <c r="B29" s="334">
        <v>40</v>
      </c>
      <c r="C29" s="347"/>
      <c r="D29" s="344"/>
      <c r="E29" s="344"/>
    </row>
    <row r="30" spans="1:9">
      <c r="A30" s="341" t="s">
        <v>269</v>
      </c>
      <c r="B30" s="336">
        <v>41</v>
      </c>
      <c r="C30" s="337"/>
      <c r="D30" s="337"/>
      <c r="E30" s="337"/>
    </row>
    <row r="31" spans="1:9">
      <c r="A31" s="341" t="s">
        <v>270</v>
      </c>
      <c r="B31" s="336">
        <v>42</v>
      </c>
      <c r="C31" s="337"/>
      <c r="D31" s="337"/>
      <c r="E31" s="337"/>
    </row>
    <row r="32" spans="1:9">
      <c r="A32" s="341" t="s">
        <v>271</v>
      </c>
      <c r="B32" s="336">
        <v>43</v>
      </c>
      <c r="C32" s="337"/>
      <c r="D32" s="337"/>
      <c r="E32" s="405" t="s">
        <v>317</v>
      </c>
      <c r="F32" s="453"/>
      <c r="G32" s="453"/>
      <c r="H32" s="453"/>
      <c r="I32" s="453"/>
    </row>
    <row r="33" spans="1:9">
      <c r="A33" s="341" t="s">
        <v>368</v>
      </c>
      <c r="B33" s="336">
        <v>44</v>
      </c>
      <c r="C33" s="337"/>
      <c r="D33" s="337"/>
      <c r="E33" s="454"/>
      <c r="F33" s="453"/>
      <c r="G33" s="453"/>
      <c r="H33" s="453"/>
      <c r="I33" s="453"/>
    </row>
    <row r="34" spans="1:9">
      <c r="A34" s="346" t="s">
        <v>272</v>
      </c>
      <c r="B34" s="336">
        <v>49</v>
      </c>
      <c r="C34" s="338">
        <f>SUM(C29:C33)</f>
        <v>0</v>
      </c>
      <c r="D34" s="338">
        <f>SUM(D29:D33)</f>
        <v>0</v>
      </c>
      <c r="E34" s="338">
        <f>SUM(E29:E33)</f>
        <v>0</v>
      </c>
    </row>
    <row r="35" spans="1:9">
      <c r="A35" s="349" t="s">
        <v>369</v>
      </c>
      <c r="B35" s="332"/>
      <c r="C35" s="340"/>
      <c r="D35" s="340"/>
      <c r="E35" s="340"/>
    </row>
    <row r="36" spans="1:9">
      <c r="A36" s="346" t="s">
        <v>370</v>
      </c>
      <c r="B36" s="334">
        <v>60</v>
      </c>
      <c r="C36" s="345">
        <f>SUM(C14+C34+C27+C18)</f>
        <v>0</v>
      </c>
      <c r="D36" s="345">
        <f>SUM(D14+D34+D27+D18)</f>
        <v>0</v>
      </c>
      <c r="E36" s="345" t="e">
        <f>SUM(E14+E34+E27+E18)</f>
        <v>#DIV/0!</v>
      </c>
    </row>
    <row r="37" spans="1:9">
      <c r="A37" s="339"/>
      <c r="B37" s="332"/>
      <c r="C37" s="340"/>
      <c r="D37" s="340"/>
      <c r="E37" s="340"/>
    </row>
    <row r="38" spans="1:9">
      <c r="A38" s="346" t="s">
        <v>275</v>
      </c>
      <c r="B38" s="334">
        <v>62</v>
      </c>
      <c r="C38" s="345">
        <f>SUM(C8+C36)</f>
        <v>0</v>
      </c>
      <c r="D38" s="345">
        <f>SUM(D8+D36)</f>
        <v>0</v>
      </c>
      <c r="E38" s="345" t="e">
        <f>SUM(E8+E36)</f>
        <v>#DIV/0!</v>
      </c>
    </row>
    <row r="55" spans="1:5">
      <c r="A55" s="208" t="s">
        <v>204</v>
      </c>
      <c r="B55" s="209"/>
      <c r="C55" s="209"/>
      <c r="D55" s="209"/>
      <c r="E55"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54"/>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9">
      <c r="A1" s="330"/>
      <c r="B1" s="330"/>
      <c r="C1" s="330"/>
      <c r="D1" s="330"/>
      <c r="E1" s="331" t="s">
        <v>186</v>
      </c>
    </row>
    <row r="2" spans="1:9">
      <c r="A2" s="330"/>
      <c r="B2" s="330"/>
      <c r="C2" s="330"/>
      <c r="D2" s="330"/>
      <c r="E2" s="331" t="s">
        <v>365</v>
      </c>
    </row>
    <row r="3" spans="1:9">
      <c r="A3" s="330" t="s">
        <v>227</v>
      </c>
      <c r="B3" s="330"/>
      <c r="C3" s="330"/>
      <c r="D3" s="330"/>
      <c r="E3" s="3" t="str">
        <f>+'Gen-1'!$E$2</f>
        <v>2024-2025</v>
      </c>
    </row>
    <row r="4" spans="1:9">
      <c r="A4" s="330"/>
      <c r="B4" s="330"/>
      <c r="C4" s="415"/>
      <c r="D4" s="415"/>
      <c r="E4" s="415"/>
    </row>
    <row r="5" spans="1:9">
      <c r="A5" s="339"/>
      <c r="B5" s="332"/>
      <c r="C5" s="21" t="str">
        <f>+'Gen-1'!$C$3</f>
        <v>2022-2023</v>
      </c>
      <c r="D5" s="8" t="str">
        <f>+'Gen-1'!$D$3</f>
        <v>2023-2024</v>
      </c>
      <c r="E5" s="424" t="str">
        <f>+'Gen-1'!$E$3</f>
        <v>2024-2025</v>
      </c>
    </row>
    <row r="6" spans="1:9">
      <c r="A6" s="341" t="s">
        <v>366</v>
      </c>
      <c r="B6" s="333"/>
      <c r="C6" s="21" t="str">
        <f>+'Gen-1'!$C$4</f>
        <v>Audited</v>
      </c>
      <c r="D6" s="8" t="str">
        <f>+'Gen-1'!$D$4</f>
        <v>Unaudited</v>
      </c>
      <c r="E6" s="8" t="str">
        <f>+'Gen-1'!$E$4</f>
        <v>Proposed</v>
      </c>
    </row>
    <row r="7" spans="1:9">
      <c r="A7" s="422" t="s">
        <v>26</v>
      </c>
      <c r="B7" s="334" t="s">
        <v>236</v>
      </c>
      <c r="C7" s="21" t="str">
        <f>+'Gen-1'!$C$5</f>
        <v>Actual</v>
      </c>
      <c r="D7" s="8" t="str">
        <f>+'Gen-1'!$D$5</f>
        <v>Actual</v>
      </c>
      <c r="E7" s="8" t="str">
        <f>+'Gen-1'!$E$5</f>
        <v>Budget</v>
      </c>
    </row>
    <row r="8" spans="1:9">
      <c r="A8" s="346" t="s">
        <v>279</v>
      </c>
      <c r="B8" s="334">
        <v>62</v>
      </c>
      <c r="C8" s="338">
        <f>+'Cap Out-1'!C38</f>
        <v>0</v>
      </c>
      <c r="D8" s="338">
        <f>+'Cap Out-1'!D38</f>
        <v>0</v>
      </c>
      <c r="E8" s="361" t="e">
        <f>+'Cap Out-1'!E38</f>
        <v>#DIV/0!</v>
      </c>
    </row>
    <row r="9" spans="1:9">
      <c r="A9" s="352"/>
      <c r="B9" s="333"/>
      <c r="C9" s="342"/>
      <c r="D9" s="342"/>
      <c r="E9" s="353"/>
    </row>
    <row r="10" spans="1:9">
      <c r="A10" s="341" t="s">
        <v>324</v>
      </c>
      <c r="B10" s="341"/>
      <c r="C10" s="342"/>
      <c r="D10" s="455"/>
      <c r="E10" s="353"/>
    </row>
    <row r="11" spans="1:9">
      <c r="A11" s="341" t="s">
        <v>371</v>
      </c>
      <c r="B11" s="334">
        <v>71</v>
      </c>
      <c r="C11" s="344"/>
      <c r="D11" s="344"/>
      <c r="E11" s="344"/>
      <c r="F11" s="477"/>
      <c r="G11" s="478"/>
      <c r="H11" s="478"/>
      <c r="I11" s="478"/>
    </row>
    <row r="12" spans="1:9">
      <c r="A12" s="341" t="s">
        <v>372</v>
      </c>
      <c r="B12" s="336">
        <v>72</v>
      </c>
      <c r="C12" s="337"/>
      <c r="D12" s="337"/>
      <c r="E12" s="355"/>
    </row>
    <row r="13" spans="1:9">
      <c r="A13" s="341" t="s">
        <v>373</v>
      </c>
      <c r="B13" s="336">
        <v>73</v>
      </c>
      <c r="C13" s="337"/>
      <c r="D13" s="337"/>
      <c r="E13" s="355"/>
    </row>
    <row r="14" spans="1:9">
      <c r="A14" s="341" t="s">
        <v>374</v>
      </c>
      <c r="B14" s="336">
        <v>74</v>
      </c>
      <c r="C14" s="337"/>
      <c r="D14" s="337"/>
      <c r="E14" s="355"/>
    </row>
    <row r="15" spans="1:9">
      <c r="A15" s="341" t="s">
        <v>375</v>
      </c>
      <c r="B15" s="336">
        <v>75</v>
      </c>
      <c r="C15" s="337"/>
      <c r="D15" s="337"/>
      <c r="E15" s="355"/>
    </row>
    <row r="16" spans="1:9">
      <c r="A16" s="346" t="s">
        <v>376</v>
      </c>
      <c r="B16" s="334">
        <v>79</v>
      </c>
      <c r="C16" s="345">
        <f>SUM(C11:C15)</f>
        <v>0</v>
      </c>
      <c r="D16" s="345">
        <f>SUM(D11:D15)</f>
        <v>0</v>
      </c>
      <c r="E16" s="351">
        <f>SUM(E11:E15)</f>
        <v>0</v>
      </c>
    </row>
    <row r="17" spans="1:5">
      <c r="A17" s="356"/>
      <c r="B17" s="332"/>
      <c r="C17" s="340"/>
      <c r="D17" s="340"/>
      <c r="E17" s="357"/>
    </row>
    <row r="18" spans="1:5">
      <c r="A18" s="358" t="s">
        <v>361</v>
      </c>
      <c r="B18" s="334">
        <v>89</v>
      </c>
      <c r="C18" s="344"/>
      <c r="D18" s="344"/>
      <c r="E18" s="354"/>
    </row>
    <row r="19" spans="1:5">
      <c r="A19" s="339"/>
      <c r="B19" s="332"/>
      <c r="C19" s="340"/>
      <c r="D19" s="340"/>
      <c r="E19" s="357"/>
    </row>
    <row r="20" spans="1:5">
      <c r="A20" s="346" t="s">
        <v>377</v>
      </c>
      <c r="B20" s="334">
        <v>90</v>
      </c>
      <c r="C20" s="345">
        <f>SUM(C16+C18)</f>
        <v>0</v>
      </c>
      <c r="D20" s="345">
        <f>SUM(D16+D18)</f>
        <v>0</v>
      </c>
      <c r="E20" s="351">
        <f>SUM(E16+E18)</f>
        <v>0</v>
      </c>
    </row>
    <row r="21" spans="1:5">
      <c r="A21" s="339"/>
      <c r="B21" s="332"/>
      <c r="C21" s="340"/>
      <c r="D21" s="340"/>
      <c r="E21" s="357"/>
    </row>
    <row r="22" spans="1:5">
      <c r="A22" s="346" t="s">
        <v>378</v>
      </c>
      <c r="B22" s="334">
        <v>93</v>
      </c>
      <c r="C22" s="345">
        <f>SUM(C8-C20)</f>
        <v>0</v>
      </c>
      <c r="D22" s="345">
        <f>SUM(D8-D20)</f>
        <v>0</v>
      </c>
      <c r="E22" s="405" t="s">
        <v>317</v>
      </c>
    </row>
    <row r="23" spans="1:5">
      <c r="A23" s="341" t="s">
        <v>299</v>
      </c>
      <c r="B23" s="333"/>
      <c r="C23" s="343"/>
      <c r="D23" s="343"/>
      <c r="E23" s="353"/>
    </row>
    <row r="24" spans="1:5">
      <c r="A24" s="359" t="s">
        <v>300</v>
      </c>
      <c r="B24" s="334">
        <v>94</v>
      </c>
      <c r="C24" s="343"/>
      <c r="D24" s="343"/>
      <c r="E24" s="351">
        <f>+'Cap Out-1'!E8</f>
        <v>0</v>
      </c>
    </row>
    <row r="25" spans="1:5">
      <c r="A25" s="360" t="s">
        <v>379</v>
      </c>
      <c r="B25" s="336">
        <v>95</v>
      </c>
      <c r="C25" s="343"/>
      <c r="D25" s="343"/>
      <c r="E25" s="361">
        <f>+'Cap Out-1'!E20</f>
        <v>0</v>
      </c>
    </row>
    <row r="26" spans="1:5">
      <c r="A26" s="360" t="s">
        <v>380</v>
      </c>
      <c r="B26" s="336">
        <v>96</v>
      </c>
      <c r="C26" s="343"/>
      <c r="D26" s="343"/>
      <c r="E26" s="361" t="e">
        <f>+'Cap Out-1'!E36-'Cap Out-1'!E20</f>
        <v>#DIV/0!</v>
      </c>
    </row>
    <row r="27" spans="1:5">
      <c r="A27" s="360" t="s">
        <v>381</v>
      </c>
      <c r="B27" s="336">
        <v>97</v>
      </c>
      <c r="C27" s="343"/>
      <c r="D27" s="343"/>
      <c r="E27" s="355" t="e">
        <f>E26*0.5</f>
        <v>#DIV/0!</v>
      </c>
    </row>
    <row r="28" spans="1:5">
      <c r="A28" s="339"/>
      <c r="B28" s="332"/>
      <c r="C28" s="343"/>
      <c r="D28" s="343"/>
      <c r="E28" s="357"/>
    </row>
    <row r="29" spans="1:5">
      <c r="A29" s="346" t="s">
        <v>304</v>
      </c>
      <c r="B29" s="334">
        <v>98</v>
      </c>
      <c r="C29" s="343"/>
      <c r="D29" s="343"/>
      <c r="E29" s="351" t="e">
        <f>SUM(E24:E27)</f>
        <v>#DIV/0!</v>
      </c>
    </row>
    <row r="30" spans="1:5">
      <c r="A30" s="349"/>
      <c r="B30" s="332"/>
      <c r="C30" s="343"/>
      <c r="D30" s="343"/>
      <c r="E30" s="357"/>
    </row>
    <row r="31" spans="1:5">
      <c r="A31" s="346" t="s">
        <v>305</v>
      </c>
      <c r="B31" s="334">
        <v>99</v>
      </c>
      <c r="C31" s="343"/>
      <c r="D31" s="343"/>
      <c r="E31" s="351">
        <f>E20</f>
        <v>0</v>
      </c>
    </row>
    <row r="32" spans="1:5">
      <c r="A32" s="360" t="s">
        <v>382</v>
      </c>
      <c r="B32" s="336">
        <v>100</v>
      </c>
      <c r="C32" s="343"/>
      <c r="D32" s="343"/>
      <c r="E32" s="355">
        <f>E31*0.5</f>
        <v>0</v>
      </c>
    </row>
    <row r="33" spans="1:5">
      <c r="A33" s="360" t="s">
        <v>307</v>
      </c>
      <c r="B33" s="336">
        <v>101</v>
      </c>
      <c r="C33" s="343"/>
      <c r="D33" s="343"/>
      <c r="E33" s="361">
        <f>E31+E32</f>
        <v>0</v>
      </c>
    </row>
    <row r="34" spans="1:5">
      <c r="A34" s="360" t="s">
        <v>328</v>
      </c>
      <c r="B34" s="336">
        <v>102</v>
      </c>
      <c r="C34" s="37"/>
      <c r="D34" s="37"/>
      <c r="E34" s="10" t="e">
        <f>+E33-E29</f>
        <v>#DIV/0!</v>
      </c>
    </row>
    <row r="35" spans="1:5">
      <c r="A35" s="360" t="s">
        <v>329</v>
      </c>
      <c r="B35" s="336">
        <v>103</v>
      </c>
      <c r="C35" s="28">
        <f>+'F112-2'!B38</f>
        <v>0</v>
      </c>
      <c r="D35" s="2"/>
      <c r="E35" s="12" t="e">
        <f>+E36-E34</f>
        <v>#DIV/0!</v>
      </c>
    </row>
    <row r="36" spans="1:5">
      <c r="A36" s="360" t="s">
        <v>330</v>
      </c>
      <c r="B36" s="336">
        <v>104</v>
      </c>
      <c r="C36" s="2"/>
      <c r="D36" s="2"/>
      <c r="E36" s="12" t="e">
        <f>+E34/(1-C35)</f>
        <v>#DIV/0!</v>
      </c>
    </row>
    <row r="37" spans="1:5">
      <c r="A37" s="362" t="s">
        <v>331</v>
      </c>
      <c r="B37" s="362"/>
      <c r="C37" s="362"/>
      <c r="D37" s="362"/>
      <c r="E37" s="362"/>
    </row>
    <row r="38" spans="1:5">
      <c r="A38" s="362"/>
      <c r="B38" s="362"/>
      <c r="C38" s="362"/>
      <c r="D38" s="362"/>
      <c r="E38" s="362"/>
    </row>
    <row r="39" spans="1:5">
      <c r="A39" s="362"/>
      <c r="B39" s="362"/>
      <c r="C39" s="362"/>
      <c r="D39" s="362"/>
      <c r="E39" s="362"/>
    </row>
    <row r="40" spans="1:5">
      <c r="A40" s="362"/>
      <c r="B40" s="362"/>
      <c r="C40" s="362"/>
      <c r="D40" s="362"/>
      <c r="E40" s="362"/>
    </row>
    <row r="41" spans="1:5">
      <c r="A41" s="362"/>
      <c r="B41" s="362"/>
      <c r="C41" s="362"/>
      <c r="D41" s="362"/>
      <c r="E41" s="362"/>
    </row>
    <row r="42" spans="1:5">
      <c r="A42" s="362"/>
      <c r="B42" s="362"/>
      <c r="C42" s="362"/>
      <c r="D42" s="362"/>
      <c r="E42" s="362"/>
    </row>
    <row r="43" spans="1:5">
      <c r="A43" s="362"/>
      <c r="B43" s="362"/>
      <c r="C43" s="362"/>
      <c r="D43" s="362"/>
      <c r="E43" s="362"/>
    </row>
    <row r="44" spans="1:5">
      <c r="A44" s="362"/>
      <c r="B44" s="362"/>
      <c r="C44" s="362"/>
      <c r="D44" s="362"/>
      <c r="E44" s="362"/>
    </row>
    <row r="45" spans="1:5">
      <c r="A45" s="362"/>
      <c r="B45" s="362"/>
      <c r="C45" s="362"/>
      <c r="D45" s="362"/>
      <c r="E45" s="362"/>
    </row>
    <row r="46" spans="1:5">
      <c r="A46" s="362"/>
      <c r="B46" s="362"/>
      <c r="C46" s="362"/>
      <c r="D46" s="362"/>
      <c r="E46" s="362"/>
    </row>
    <row r="47" spans="1:5">
      <c r="A47" s="362"/>
      <c r="B47" s="362"/>
      <c r="C47" s="362"/>
      <c r="D47" s="362"/>
      <c r="E47" s="362"/>
    </row>
    <row r="48" spans="1:5">
      <c r="A48" s="362"/>
      <c r="B48" s="362"/>
      <c r="C48" s="362"/>
      <c r="D48" s="362"/>
      <c r="E48" s="362"/>
    </row>
    <row r="49" spans="1:5">
      <c r="A49" s="362"/>
      <c r="B49" s="362"/>
      <c r="C49" s="362"/>
      <c r="D49" s="362"/>
      <c r="E49" s="362"/>
    </row>
    <row r="50" spans="1:5">
      <c r="A50" s="362"/>
      <c r="B50" s="362"/>
      <c r="C50" s="362"/>
      <c r="D50" s="362"/>
      <c r="E50" s="362"/>
    </row>
    <row r="51" spans="1:5">
      <c r="A51" s="362"/>
      <c r="B51" s="362"/>
      <c r="C51" s="362"/>
      <c r="D51" s="362"/>
      <c r="E51" s="362"/>
    </row>
    <row r="52" spans="1:5">
      <c r="A52" s="362"/>
      <c r="B52" s="362"/>
      <c r="C52" s="362"/>
      <c r="D52" s="362"/>
      <c r="E52" s="362"/>
    </row>
    <row r="53" spans="1:5">
      <c r="A53" s="362"/>
      <c r="B53" s="362"/>
      <c r="C53" s="362"/>
      <c r="D53" s="362"/>
      <c r="E53" s="362"/>
    </row>
    <row r="54" spans="1:5">
      <c r="A54" s="208" t="s">
        <v>204</v>
      </c>
      <c r="B54" s="209"/>
      <c r="C54" s="209"/>
      <c r="D54" s="209"/>
      <c r="E54"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53"/>
  <sheetViews>
    <sheetView zoomScaleNormal="100" workbookViewId="0">
      <selection activeCell="A12" sqref="A12:E12"/>
    </sheetView>
  </sheetViews>
  <sheetFormatPr defaultColWidth="9.125" defaultRowHeight="15.75"/>
  <cols>
    <col min="1" max="1" width="52.625" style="46" customWidth="1"/>
    <col min="2" max="2" width="4.625" style="46" customWidth="1"/>
    <col min="3" max="5" width="13.625" style="46" customWidth="1"/>
    <col min="6" max="16384" width="9.125"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421"/>
      <c r="B4" s="330"/>
      <c r="C4" s="415"/>
      <c r="D4" s="415"/>
      <c r="E4" s="415"/>
    </row>
    <row r="5" spans="1:5">
      <c r="A5" s="339"/>
      <c r="B5" s="332"/>
      <c r="C5" s="21" t="str">
        <f>+'Gen-1'!$C$3</f>
        <v>2022-2023</v>
      </c>
      <c r="D5" s="8" t="str">
        <f>+'Gen-1'!$D$3</f>
        <v>2023-2024</v>
      </c>
      <c r="E5" s="424" t="str">
        <f>+'Gen-1'!$E$3</f>
        <v>2024-2025</v>
      </c>
    </row>
    <row r="6" spans="1:5">
      <c r="A6" s="350"/>
      <c r="B6" s="333"/>
      <c r="C6" s="21" t="str">
        <f>+'Gen-1'!$C$4</f>
        <v>Audited</v>
      </c>
      <c r="D6" s="8" t="str">
        <f>+'Gen-1'!$D$4</f>
        <v>Unaudited</v>
      </c>
      <c r="E6" s="8" t="str">
        <f>+'Gen-1'!$E$4</f>
        <v>Proposed</v>
      </c>
    </row>
    <row r="7" spans="1:5">
      <c r="A7" s="422" t="s">
        <v>383</v>
      </c>
      <c r="B7" s="334" t="s">
        <v>236</v>
      </c>
      <c r="C7" s="21" t="str">
        <f>+'Gen-1'!$C$5</f>
        <v>Actual</v>
      </c>
      <c r="D7" s="8" t="str">
        <f>+'Gen-1'!$D$5</f>
        <v>Actual</v>
      </c>
      <c r="E7" s="8" t="str">
        <f>+'Gen-1'!$E$5</f>
        <v>Budget</v>
      </c>
    </row>
    <row r="8" spans="1:5">
      <c r="A8" s="335" t="s">
        <v>239</v>
      </c>
      <c r="B8" s="336">
        <v>3</v>
      </c>
      <c r="C8" s="355"/>
      <c r="D8" s="361">
        <f>+'B &amp; I - 2'!C22</f>
        <v>0</v>
      </c>
      <c r="E8" s="361">
        <f>+'B &amp; I - 2'!D22</f>
        <v>0</v>
      </c>
    </row>
    <row r="9" spans="1:5">
      <c r="A9" s="339"/>
      <c r="B9" s="332"/>
      <c r="C9" s="357"/>
      <c r="D9" s="357"/>
      <c r="E9" s="357"/>
    </row>
    <row r="10" spans="1:5">
      <c r="A10" s="341" t="s">
        <v>243</v>
      </c>
      <c r="B10" s="333"/>
      <c r="C10" s="353"/>
      <c r="D10" s="353"/>
      <c r="E10" s="353"/>
    </row>
    <row r="11" spans="1:5">
      <c r="A11" s="341" t="s">
        <v>252</v>
      </c>
      <c r="B11" s="333"/>
      <c r="C11" s="363"/>
      <c r="D11" s="353"/>
      <c r="E11" s="353"/>
    </row>
    <row r="12" spans="1:5">
      <c r="A12" s="341" t="s">
        <v>256</v>
      </c>
      <c r="B12" s="334">
        <v>24</v>
      </c>
      <c r="C12" s="354"/>
      <c r="D12" s="354"/>
      <c r="E12" s="354"/>
    </row>
    <row r="13" spans="1:5">
      <c r="A13" s="346" t="s">
        <v>257</v>
      </c>
      <c r="B13" s="334">
        <v>29</v>
      </c>
      <c r="C13" s="351">
        <f>SUM(C12:C12)</f>
        <v>0</v>
      </c>
      <c r="D13" s="351">
        <f>SUM(D12:D12)</f>
        <v>0</v>
      </c>
      <c r="E13" s="351">
        <f>SUM(E12:E12)</f>
        <v>0</v>
      </c>
    </row>
    <row r="14" spans="1:5">
      <c r="A14" s="339" t="s">
        <v>258</v>
      </c>
      <c r="B14" s="332"/>
      <c r="C14" s="363"/>
      <c r="D14" s="357"/>
      <c r="E14" s="357"/>
    </row>
    <row r="15" spans="1:5">
      <c r="A15" s="341" t="s">
        <v>259</v>
      </c>
      <c r="B15" s="334">
        <v>30</v>
      </c>
      <c r="C15" s="364"/>
      <c r="D15" s="354"/>
      <c r="E15" s="351">
        <f>+'F112-2'!E22</f>
        <v>0</v>
      </c>
    </row>
    <row r="16" spans="1:5">
      <c r="A16" s="341" t="s">
        <v>260</v>
      </c>
      <c r="B16" s="336">
        <v>31</v>
      </c>
      <c r="C16" s="355"/>
      <c r="D16" s="361">
        <f>+'F112-2'!E17</f>
        <v>0</v>
      </c>
      <c r="E16" s="405" t="s">
        <v>317</v>
      </c>
    </row>
    <row r="17" spans="1:5">
      <c r="A17" s="341" t="s">
        <v>261</v>
      </c>
      <c r="B17" s="336">
        <v>32</v>
      </c>
      <c r="C17" s="355"/>
      <c r="D17" s="355"/>
      <c r="E17" s="361" t="e">
        <f>+'F263'!H23</f>
        <v>#DIV/0!</v>
      </c>
    </row>
    <row r="18" spans="1:5">
      <c r="A18" s="341" t="s">
        <v>262</v>
      </c>
      <c r="B18" s="336">
        <v>33</v>
      </c>
      <c r="C18" s="365"/>
      <c r="D18" s="355"/>
      <c r="E18" s="361" t="e">
        <f>+'F263'!J23</f>
        <v>#DIV/0!</v>
      </c>
    </row>
    <row r="19" spans="1:5">
      <c r="A19" s="341" t="s">
        <v>263</v>
      </c>
      <c r="B19" s="336">
        <v>34</v>
      </c>
      <c r="C19" s="355"/>
      <c r="D19" s="355"/>
      <c r="E19" s="361">
        <f>+'F112-2'!E29</f>
        <v>0</v>
      </c>
    </row>
    <row r="20" spans="1:5">
      <c r="A20" s="7" t="s">
        <v>264</v>
      </c>
      <c r="B20" s="336">
        <v>35</v>
      </c>
      <c r="C20" s="355"/>
      <c r="D20" s="355"/>
      <c r="E20" s="361" t="e">
        <f>+'F263'!L23</f>
        <v>#DIV/0!</v>
      </c>
    </row>
    <row r="21" spans="1:5">
      <c r="A21" s="341" t="s">
        <v>265</v>
      </c>
      <c r="B21" s="336">
        <v>36</v>
      </c>
      <c r="C21" s="355"/>
      <c r="D21" s="355"/>
      <c r="E21" s="355"/>
    </row>
    <row r="22" spans="1:5">
      <c r="A22" s="346" t="s">
        <v>266</v>
      </c>
      <c r="B22" s="336">
        <v>39</v>
      </c>
      <c r="C22" s="361">
        <f>SUM(C15:C21)</f>
        <v>0</v>
      </c>
      <c r="D22" s="361">
        <f>SUM(D15:D21)</f>
        <v>0</v>
      </c>
      <c r="E22" s="361" t="e">
        <f>SUM(E15:E21)</f>
        <v>#DIV/0!</v>
      </c>
    </row>
    <row r="23" spans="1:5">
      <c r="A23" s="339" t="s">
        <v>267</v>
      </c>
      <c r="B23" s="332"/>
      <c r="C23" s="363"/>
      <c r="D23" s="357"/>
      <c r="E23" s="357"/>
    </row>
    <row r="24" spans="1:5">
      <c r="A24" s="341" t="s">
        <v>268</v>
      </c>
      <c r="B24" s="334">
        <v>40</v>
      </c>
      <c r="C24" s="364"/>
      <c r="D24" s="354"/>
      <c r="E24" s="354"/>
    </row>
    <row r="25" spans="1:5">
      <c r="A25" s="341" t="s">
        <v>269</v>
      </c>
      <c r="B25" s="336">
        <v>41</v>
      </c>
      <c r="C25" s="355"/>
      <c r="D25" s="355"/>
      <c r="E25" s="355"/>
    </row>
    <row r="26" spans="1:5">
      <c r="A26" s="341" t="s">
        <v>270</v>
      </c>
      <c r="B26" s="336">
        <v>42</v>
      </c>
      <c r="C26" s="355"/>
      <c r="D26" s="355"/>
      <c r="E26" s="355"/>
    </row>
    <row r="27" spans="1:5">
      <c r="A27" s="341" t="s">
        <v>271</v>
      </c>
      <c r="B27" s="336">
        <v>43</v>
      </c>
      <c r="C27" s="361"/>
      <c r="D27" s="361"/>
      <c r="E27" s="405" t="s">
        <v>317</v>
      </c>
    </row>
    <row r="28" spans="1:5">
      <c r="A28" s="346" t="s">
        <v>272</v>
      </c>
      <c r="B28" s="336">
        <v>49</v>
      </c>
      <c r="C28" s="361">
        <f>SUM(C24:C27)</f>
        <v>0</v>
      </c>
      <c r="D28" s="361">
        <f>SUM(D24:D27)</f>
        <v>0</v>
      </c>
      <c r="E28" s="361">
        <f>SUM(E24:E27)</f>
        <v>0</v>
      </c>
    </row>
    <row r="29" spans="1:5">
      <c r="A29" s="349" t="s">
        <v>369</v>
      </c>
      <c r="B29" s="332"/>
      <c r="C29" s="357"/>
      <c r="D29" s="357"/>
      <c r="E29" s="357"/>
    </row>
    <row r="30" spans="1:5">
      <c r="A30" s="346" t="s">
        <v>384</v>
      </c>
      <c r="B30" s="334">
        <v>60</v>
      </c>
      <c r="C30" s="351">
        <f>SUM(C28+C22+C13)</f>
        <v>0</v>
      </c>
      <c r="D30" s="351">
        <f>SUM(D13+D22+D28)</f>
        <v>0</v>
      </c>
      <c r="E30" s="351" t="e">
        <f>SUM(E13+E22+E28)</f>
        <v>#DIV/0!</v>
      </c>
    </row>
    <row r="31" spans="1:5">
      <c r="A31" s="339"/>
      <c r="B31" s="332"/>
      <c r="C31" s="357"/>
      <c r="D31" s="357"/>
      <c r="E31" s="357"/>
    </row>
    <row r="32" spans="1:5">
      <c r="A32" s="346" t="s">
        <v>275</v>
      </c>
      <c r="B32" s="334">
        <v>62</v>
      </c>
      <c r="C32" s="351">
        <f>SUM(C8+C30)</f>
        <v>0</v>
      </c>
      <c r="D32" s="351">
        <f>SUM(D8+D30)</f>
        <v>0</v>
      </c>
      <c r="E32" s="351" t="e">
        <f>SUM(E8+E30)</f>
        <v>#DIV/0!</v>
      </c>
    </row>
    <row r="33" spans="1:5">
      <c r="A33" s="366"/>
      <c r="B33" s="367"/>
      <c r="C33" s="343"/>
      <c r="D33" s="343"/>
      <c r="E33" s="343"/>
    </row>
    <row r="34" spans="1:5">
      <c r="A34" s="366"/>
      <c r="B34" s="367"/>
      <c r="C34" s="343"/>
      <c r="D34" s="343"/>
      <c r="E34" s="343"/>
    </row>
    <row r="35" spans="1:5">
      <c r="A35" s="366"/>
      <c r="B35" s="367"/>
      <c r="C35" s="343"/>
      <c r="D35" s="343"/>
      <c r="E35" s="343"/>
    </row>
    <row r="36" spans="1:5">
      <c r="A36" s="366"/>
      <c r="B36" s="367"/>
      <c r="C36" s="343"/>
      <c r="D36" s="343"/>
      <c r="E36" s="343"/>
    </row>
    <row r="37" spans="1:5">
      <c r="A37" s="366"/>
      <c r="B37" s="367"/>
      <c r="C37" s="343"/>
      <c r="D37" s="343"/>
      <c r="E37" s="343"/>
    </row>
    <row r="38" spans="1:5">
      <c r="A38" s="366"/>
      <c r="B38" s="367"/>
      <c r="C38" s="343"/>
      <c r="D38" s="343"/>
      <c r="E38" s="343"/>
    </row>
    <row r="39" spans="1:5">
      <c r="A39" s="366"/>
      <c r="B39" s="367"/>
      <c r="C39" s="343"/>
      <c r="D39" s="343"/>
      <c r="E39" s="343"/>
    </row>
    <row r="40" spans="1:5">
      <c r="A40" s="366"/>
      <c r="B40" s="367"/>
      <c r="C40" s="343"/>
      <c r="D40" s="343"/>
      <c r="E40" s="343"/>
    </row>
    <row r="41" spans="1:5">
      <c r="A41" s="366"/>
      <c r="B41" s="367"/>
      <c r="C41" s="343"/>
      <c r="D41" s="343"/>
      <c r="E41" s="343"/>
    </row>
    <row r="42" spans="1:5">
      <c r="A42" s="366"/>
      <c r="B42" s="367"/>
      <c r="C42" s="343"/>
      <c r="D42" s="343"/>
      <c r="E42" s="343"/>
    </row>
    <row r="43" spans="1:5">
      <c r="A43" s="366"/>
      <c r="B43" s="367"/>
      <c r="C43" s="343"/>
      <c r="D43" s="343"/>
      <c r="E43" s="343"/>
    </row>
    <row r="44" spans="1:5">
      <c r="A44" s="366"/>
      <c r="B44" s="367"/>
      <c r="C44" s="343"/>
      <c r="D44" s="343"/>
      <c r="E44" s="343"/>
    </row>
    <row r="45" spans="1:5">
      <c r="A45" s="366"/>
      <c r="B45" s="367"/>
      <c r="C45" s="343"/>
      <c r="D45" s="343"/>
      <c r="E45" s="343"/>
    </row>
    <row r="46" spans="1:5">
      <c r="A46" s="366"/>
      <c r="B46" s="367"/>
      <c r="C46" s="343"/>
      <c r="D46" s="343"/>
      <c r="E46" s="343"/>
    </row>
    <row r="47" spans="1:5">
      <c r="A47" s="366"/>
      <c r="B47" s="367"/>
      <c r="C47" s="343"/>
      <c r="D47" s="343"/>
      <c r="E47" s="343"/>
    </row>
    <row r="48" spans="1:5">
      <c r="A48" s="366"/>
      <c r="B48" s="367"/>
      <c r="C48" s="343"/>
      <c r="D48" s="343"/>
      <c r="E48" s="343"/>
    </row>
    <row r="49" spans="1:5">
      <c r="A49" s="366"/>
      <c r="B49" s="367"/>
      <c r="C49" s="343"/>
      <c r="D49" s="343"/>
      <c r="E49" s="343"/>
    </row>
    <row r="50" spans="1:5">
      <c r="A50" s="366"/>
      <c r="B50" s="367"/>
      <c r="C50" s="343"/>
      <c r="D50" s="343"/>
      <c r="E50" s="343"/>
    </row>
    <row r="51" spans="1:5">
      <c r="A51" s="366"/>
      <c r="B51" s="367"/>
      <c r="C51" s="343"/>
      <c r="D51" s="343"/>
      <c r="E51" s="343"/>
    </row>
    <row r="52" spans="1:5">
      <c r="A52" s="366"/>
      <c r="B52" s="367"/>
      <c r="C52" s="343"/>
      <c r="D52" s="343"/>
      <c r="E52" s="343"/>
    </row>
    <row r="53" spans="1:5">
      <c r="A53" s="208" t="s">
        <v>204</v>
      </c>
      <c r="B53" s="209"/>
      <c r="C53" s="209"/>
      <c r="D53" s="209"/>
      <c r="E53"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54"/>
  <sheetViews>
    <sheetView zoomScaleNormal="100" workbookViewId="0">
      <selection activeCell="G1" sqref="G1"/>
    </sheetView>
  </sheetViews>
  <sheetFormatPr defaultColWidth="9.125" defaultRowHeight="15.75"/>
  <cols>
    <col min="1" max="1" width="52.625" style="46" customWidth="1"/>
    <col min="2" max="2" width="4.625" style="46" customWidth="1"/>
    <col min="3" max="5" width="13.625" style="46" customWidth="1"/>
    <col min="6" max="16384" width="9.125"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330"/>
      <c r="B4" s="330"/>
      <c r="C4" s="415"/>
      <c r="D4" s="415"/>
      <c r="E4" s="415"/>
    </row>
    <row r="5" spans="1:5">
      <c r="A5" s="339"/>
      <c r="B5" s="332"/>
      <c r="C5" s="21" t="str">
        <f>+'Gen-1'!$C$3</f>
        <v>2022-2023</v>
      </c>
      <c r="D5" s="8" t="str">
        <f>+'Gen-1'!$D$3</f>
        <v>2023-2024</v>
      </c>
      <c r="E5" s="424" t="str">
        <f>+'Gen-1'!$E$3</f>
        <v>2024-2025</v>
      </c>
    </row>
    <row r="6" spans="1:5">
      <c r="A6" s="350"/>
      <c r="B6" s="333"/>
      <c r="C6" s="21" t="str">
        <f>+'Gen-1'!$C$4</f>
        <v>Audited</v>
      </c>
      <c r="D6" s="8" t="str">
        <f>+'Gen-1'!$D$4</f>
        <v>Unaudited</v>
      </c>
      <c r="E6" s="8" t="str">
        <f>+'Gen-1'!$E$4</f>
        <v>Proposed</v>
      </c>
    </row>
    <row r="7" spans="1:5">
      <c r="A7" s="422" t="s">
        <v>383</v>
      </c>
      <c r="B7" s="334" t="s">
        <v>236</v>
      </c>
      <c r="C7" s="21" t="str">
        <f>+'Gen-1'!$C$5</f>
        <v>Actual</v>
      </c>
      <c r="D7" s="8" t="str">
        <f>+'Gen-1'!$D$5</f>
        <v>Actual</v>
      </c>
      <c r="E7" s="8" t="str">
        <f>+'Gen-1'!$E$5</f>
        <v>Budget</v>
      </c>
    </row>
    <row r="8" spans="1:5">
      <c r="A8" s="346" t="s">
        <v>279</v>
      </c>
      <c r="B8" s="334">
        <v>62</v>
      </c>
      <c r="C8" s="361">
        <f>+'B &amp; I - 1'!C32</f>
        <v>0</v>
      </c>
      <c r="D8" s="361">
        <f>+'B &amp; I - 1'!D32</f>
        <v>0</v>
      </c>
      <c r="E8" s="338" t="e">
        <f>+'B &amp; I - 1'!E32</f>
        <v>#DIV/0!</v>
      </c>
    </row>
    <row r="9" spans="1:5">
      <c r="A9" s="339"/>
      <c r="B9" s="339"/>
      <c r="C9" s="357"/>
      <c r="D9" s="357"/>
      <c r="E9" s="357"/>
    </row>
    <row r="10" spans="1:5">
      <c r="A10" s="341" t="s">
        <v>324</v>
      </c>
      <c r="B10" s="341"/>
      <c r="C10" s="353"/>
      <c r="D10" s="353"/>
      <c r="E10" s="353"/>
    </row>
    <row r="11" spans="1:5">
      <c r="A11" s="341" t="s">
        <v>371</v>
      </c>
      <c r="B11" s="334">
        <v>71</v>
      </c>
      <c r="C11" s="354"/>
      <c r="D11" s="354"/>
      <c r="E11" s="354"/>
    </row>
    <row r="12" spans="1:5">
      <c r="A12" s="341" t="s">
        <v>372</v>
      </c>
      <c r="B12" s="336">
        <v>72</v>
      </c>
      <c r="C12" s="355"/>
      <c r="D12" s="355"/>
      <c r="E12" s="355"/>
    </row>
    <row r="13" spans="1:5">
      <c r="A13" s="341" t="s">
        <v>373</v>
      </c>
      <c r="B13" s="336">
        <v>73</v>
      </c>
      <c r="C13" s="355"/>
      <c r="D13" s="355"/>
      <c r="E13" s="355"/>
    </row>
    <row r="14" spans="1:5">
      <c r="A14" s="341" t="s">
        <v>374</v>
      </c>
      <c r="B14" s="336">
        <v>74</v>
      </c>
      <c r="C14" s="355"/>
      <c r="D14" s="355"/>
      <c r="E14" s="355"/>
    </row>
    <row r="15" spans="1:5">
      <c r="A15" s="341" t="s">
        <v>375</v>
      </c>
      <c r="B15" s="336">
        <v>75</v>
      </c>
      <c r="C15" s="355"/>
      <c r="D15" s="355"/>
      <c r="E15" s="355"/>
    </row>
    <row r="16" spans="1:5">
      <c r="A16" s="346" t="s">
        <v>376</v>
      </c>
      <c r="B16" s="334">
        <v>79</v>
      </c>
      <c r="C16" s="351">
        <f>SUM(C11:C15)</f>
        <v>0</v>
      </c>
      <c r="D16" s="351">
        <f>SUM(D11:D15)</f>
        <v>0</v>
      </c>
      <c r="E16" s="351">
        <f>SUM(E11:E15)</f>
        <v>0</v>
      </c>
    </row>
    <row r="17" spans="1:5">
      <c r="A17" s="339"/>
      <c r="B17" s="332"/>
      <c r="C17" s="357"/>
      <c r="D17" s="357"/>
      <c r="E17" s="357"/>
    </row>
    <row r="18" spans="1:5">
      <c r="A18" s="358" t="s">
        <v>361</v>
      </c>
      <c r="B18" s="334">
        <v>89</v>
      </c>
      <c r="C18" s="354"/>
      <c r="D18" s="354"/>
      <c r="E18" s="354"/>
    </row>
    <row r="19" spans="1:5">
      <c r="A19" s="339"/>
      <c r="B19" s="332"/>
      <c r="C19" s="357"/>
      <c r="D19" s="357"/>
      <c r="E19" s="357"/>
    </row>
    <row r="20" spans="1:5">
      <c r="A20" s="346" t="s">
        <v>377</v>
      </c>
      <c r="B20" s="334">
        <v>90</v>
      </c>
      <c r="C20" s="351">
        <f>SUM(C16+C18)</f>
        <v>0</v>
      </c>
      <c r="D20" s="351">
        <f>SUM(D16+D18)</f>
        <v>0</v>
      </c>
      <c r="E20" s="351">
        <f>SUM(E16+E18)</f>
        <v>0</v>
      </c>
    </row>
    <row r="21" spans="1:5">
      <c r="A21" s="339"/>
      <c r="B21" s="332"/>
      <c r="C21" s="357"/>
      <c r="D21" s="357"/>
      <c r="E21" s="357"/>
    </row>
    <row r="22" spans="1:5">
      <c r="A22" s="346" t="s">
        <v>378</v>
      </c>
      <c r="B22" s="334">
        <v>93</v>
      </c>
      <c r="C22" s="351">
        <f>SUM(C8-C20)</f>
        <v>0</v>
      </c>
      <c r="D22" s="351">
        <f>SUM(D8-D20)</f>
        <v>0</v>
      </c>
      <c r="E22" s="405" t="s">
        <v>317</v>
      </c>
    </row>
    <row r="23" spans="1:5">
      <c r="A23" s="341" t="s">
        <v>299</v>
      </c>
      <c r="B23" s="333"/>
      <c r="C23" s="363"/>
      <c r="D23" s="363"/>
      <c r="E23" s="353"/>
    </row>
    <row r="24" spans="1:5">
      <c r="A24" s="359" t="s">
        <v>300</v>
      </c>
      <c r="B24" s="334">
        <v>94</v>
      </c>
      <c r="C24" s="363"/>
      <c r="D24" s="363"/>
      <c r="E24" s="351">
        <f>+'B &amp; I - 1'!E8</f>
        <v>0</v>
      </c>
    </row>
    <row r="25" spans="1:5">
      <c r="A25" s="360" t="s">
        <v>301</v>
      </c>
      <c r="B25" s="336">
        <v>95</v>
      </c>
      <c r="C25" s="363"/>
      <c r="D25" s="363"/>
      <c r="E25" s="361">
        <f>+'B &amp; I - 1'!E15</f>
        <v>0</v>
      </c>
    </row>
    <row r="26" spans="1:5">
      <c r="A26" s="360" t="s">
        <v>326</v>
      </c>
      <c r="B26" s="336">
        <v>96</v>
      </c>
      <c r="C26" s="363"/>
      <c r="D26" s="363"/>
      <c r="E26" s="361" t="e">
        <f>+'B &amp; I - 1'!E30-'B &amp; I - 1'!E15</f>
        <v>#DIV/0!</v>
      </c>
    </row>
    <row r="27" spans="1:5">
      <c r="A27" s="360" t="s">
        <v>381</v>
      </c>
      <c r="B27" s="336">
        <v>97</v>
      </c>
      <c r="C27" s="363"/>
      <c r="D27" s="363"/>
      <c r="E27" s="355" t="e">
        <f>E26*0.5</f>
        <v>#DIV/0!</v>
      </c>
    </row>
    <row r="28" spans="1:5">
      <c r="A28" s="339"/>
      <c r="B28" s="332"/>
      <c r="C28" s="363"/>
      <c r="D28" s="363"/>
      <c r="E28" s="357"/>
    </row>
    <row r="29" spans="1:5">
      <c r="A29" s="346" t="s">
        <v>304</v>
      </c>
      <c r="B29" s="334">
        <v>98</v>
      </c>
      <c r="C29" s="363"/>
      <c r="D29" s="363"/>
      <c r="E29" s="351" t="e">
        <f>SUM(E24:E27)</f>
        <v>#DIV/0!</v>
      </c>
    </row>
    <row r="30" spans="1:5">
      <c r="A30" s="349"/>
      <c r="B30" s="332"/>
      <c r="C30" s="363"/>
      <c r="D30" s="363"/>
      <c r="E30" s="357"/>
    </row>
    <row r="31" spans="1:5">
      <c r="A31" s="346" t="s">
        <v>305</v>
      </c>
      <c r="B31" s="334">
        <v>99</v>
      </c>
      <c r="C31" s="363"/>
      <c r="D31" s="363"/>
      <c r="E31" s="351">
        <f>E20</f>
        <v>0</v>
      </c>
    </row>
    <row r="32" spans="1:5">
      <c r="A32" s="360" t="s">
        <v>306</v>
      </c>
      <c r="B32" s="336">
        <v>100</v>
      </c>
      <c r="C32" s="363"/>
      <c r="D32" s="363"/>
      <c r="E32" s="355">
        <f>E31*0.5</f>
        <v>0</v>
      </c>
    </row>
    <row r="33" spans="1:5">
      <c r="A33" s="360" t="s">
        <v>307</v>
      </c>
      <c r="B33" s="336">
        <v>101</v>
      </c>
      <c r="C33" s="363"/>
      <c r="D33" s="363"/>
      <c r="E33" s="361">
        <f>E31+E32</f>
        <v>0</v>
      </c>
    </row>
    <row r="34" spans="1:5">
      <c r="A34" s="360" t="s">
        <v>328</v>
      </c>
      <c r="B34" s="336">
        <v>102</v>
      </c>
      <c r="C34" s="363"/>
      <c r="D34" s="363"/>
      <c r="E34" s="10" t="e">
        <f>+E33-E29</f>
        <v>#DIV/0!</v>
      </c>
    </row>
    <row r="35" spans="1:5">
      <c r="A35" s="360" t="s">
        <v>329</v>
      </c>
      <c r="B35" s="336">
        <v>103</v>
      </c>
      <c r="C35" s="368">
        <f>+'F112-2'!B38</f>
        <v>0</v>
      </c>
      <c r="D35" s="330"/>
      <c r="E35" s="12" t="e">
        <f>+E36-E34</f>
        <v>#DIV/0!</v>
      </c>
    </row>
    <row r="36" spans="1:5">
      <c r="A36" s="360" t="s">
        <v>330</v>
      </c>
      <c r="B36" s="336">
        <v>104</v>
      </c>
      <c r="C36" s="330"/>
      <c r="D36" s="330"/>
      <c r="E36" s="12" t="e">
        <f>+E34/(1-C35)</f>
        <v>#DIV/0!</v>
      </c>
    </row>
    <row r="37" spans="1:5">
      <c r="A37" s="330"/>
      <c r="B37" s="367"/>
      <c r="C37" s="330"/>
      <c r="D37" s="330"/>
      <c r="E37" s="2"/>
    </row>
    <row r="38" spans="1:5">
      <c r="A38" s="330"/>
      <c r="B38" s="367"/>
      <c r="C38" s="330"/>
      <c r="D38" s="330"/>
      <c r="E38" s="2"/>
    </row>
    <row r="39" spans="1:5">
      <c r="A39" s="330"/>
      <c r="B39" s="367"/>
      <c r="C39" s="330"/>
      <c r="D39" s="330"/>
      <c r="E39" s="2"/>
    </row>
    <row r="40" spans="1:5">
      <c r="A40" s="330"/>
      <c r="B40" s="367"/>
      <c r="C40" s="330"/>
      <c r="D40" s="330"/>
      <c r="E40" s="2"/>
    </row>
    <row r="41" spans="1:5">
      <c r="A41" s="330"/>
      <c r="B41" s="367"/>
      <c r="C41" s="330"/>
      <c r="D41" s="330"/>
      <c r="E41" s="2"/>
    </row>
    <row r="42" spans="1:5">
      <c r="A42" s="330"/>
      <c r="B42" s="367"/>
      <c r="C42" s="330"/>
      <c r="D42" s="330"/>
      <c r="E42" s="2"/>
    </row>
    <row r="43" spans="1:5">
      <c r="A43" s="330"/>
      <c r="B43" s="367"/>
      <c r="C43" s="330"/>
      <c r="D43" s="330"/>
      <c r="E43" s="2"/>
    </row>
    <row r="44" spans="1:5">
      <c r="A44" s="330"/>
      <c r="B44" s="367"/>
      <c r="C44" s="330"/>
      <c r="D44" s="330"/>
      <c r="E44" s="2"/>
    </row>
    <row r="45" spans="1:5">
      <c r="A45" s="330"/>
      <c r="B45" s="367"/>
      <c r="C45" s="330"/>
      <c r="D45" s="330"/>
      <c r="E45" s="2"/>
    </row>
    <row r="46" spans="1:5">
      <c r="A46" s="330"/>
      <c r="B46" s="367"/>
      <c r="C46" s="330"/>
      <c r="D46" s="330"/>
      <c r="E46" s="2"/>
    </row>
    <row r="47" spans="1:5">
      <c r="A47" s="330"/>
      <c r="B47" s="367"/>
      <c r="C47" s="330"/>
      <c r="D47" s="330"/>
      <c r="E47" s="2"/>
    </row>
    <row r="48" spans="1:5">
      <c r="A48" s="330"/>
      <c r="B48" s="367"/>
      <c r="C48" s="330"/>
      <c r="D48" s="330"/>
      <c r="E48" s="2"/>
    </row>
    <row r="49" spans="1:5">
      <c r="A49" s="330"/>
      <c r="B49" s="367"/>
      <c r="C49" s="330"/>
      <c r="D49" s="330"/>
      <c r="E49" s="2"/>
    </row>
    <row r="50" spans="1:5">
      <c r="A50" s="330"/>
      <c r="B50" s="367"/>
      <c r="C50" s="330"/>
      <c r="D50" s="330"/>
      <c r="E50" s="2"/>
    </row>
    <row r="51" spans="1:5">
      <c r="A51" s="330"/>
      <c r="B51" s="367"/>
      <c r="C51" s="330"/>
      <c r="D51" s="330"/>
      <c r="E51" s="2"/>
    </row>
    <row r="52" spans="1:5">
      <c r="A52" s="330"/>
      <c r="B52" s="367"/>
      <c r="C52" s="330"/>
      <c r="D52" s="330"/>
      <c r="E52" s="2"/>
    </row>
    <row r="53" spans="1:5">
      <c r="A53" s="330"/>
      <c r="B53" s="367"/>
      <c r="C53" s="330"/>
      <c r="D53" s="330"/>
      <c r="E53" s="2"/>
    </row>
    <row r="54" spans="1:5">
      <c r="A54" s="208" t="s">
        <v>204</v>
      </c>
      <c r="B54" s="209"/>
      <c r="C54" s="209"/>
      <c r="D54" s="209"/>
      <c r="E54"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53"/>
  <sheetViews>
    <sheetView zoomScaleNormal="100" workbookViewId="0">
      <selection activeCell="A12" sqref="A12:E12"/>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330"/>
      <c r="B4" s="330"/>
      <c r="C4" s="415"/>
      <c r="D4" s="415"/>
      <c r="E4" s="415"/>
    </row>
    <row r="5" spans="1:5">
      <c r="A5" s="339"/>
      <c r="B5" s="332"/>
      <c r="C5" s="21" t="str">
        <f>+'Gen-1'!$C$3</f>
        <v>2022-2023</v>
      </c>
      <c r="D5" s="8" t="str">
        <f>+'Gen-1'!$D$3</f>
        <v>2023-2024</v>
      </c>
      <c r="E5" s="424" t="str">
        <f>+'Gen-1'!$E$3</f>
        <v>2024-2025</v>
      </c>
    </row>
    <row r="6" spans="1:5">
      <c r="A6" s="369"/>
      <c r="B6" s="333"/>
      <c r="C6" s="21" t="str">
        <f>+'Gen-1'!$C$4</f>
        <v>Audited</v>
      </c>
      <c r="D6" s="8" t="str">
        <f>+'Gen-1'!$D$4</f>
        <v>Unaudited</v>
      </c>
      <c r="E6" s="8" t="str">
        <f>+'Gen-1'!$E$4</f>
        <v>Proposed</v>
      </c>
    </row>
    <row r="7" spans="1:5">
      <c r="A7" s="422" t="s">
        <v>385</v>
      </c>
      <c r="B7" s="334" t="s">
        <v>236</v>
      </c>
      <c r="C7" s="21" t="str">
        <f>+'Gen-1'!$C$5</f>
        <v>Actual</v>
      </c>
      <c r="D7" s="8" t="str">
        <f>+'Gen-1'!$D$5</f>
        <v>Actual</v>
      </c>
      <c r="E7" s="8" t="str">
        <f>+'Gen-1'!$E$5</f>
        <v>Budget</v>
      </c>
    </row>
    <row r="8" spans="1:5">
      <c r="A8" s="335" t="s">
        <v>239</v>
      </c>
      <c r="B8" s="336">
        <v>3</v>
      </c>
      <c r="C8" s="355"/>
      <c r="D8" s="361">
        <f>+'Special Assess-2'!C22</f>
        <v>0</v>
      </c>
      <c r="E8" s="361">
        <f>+'Special Assess-2'!D22</f>
        <v>0</v>
      </c>
    </row>
    <row r="9" spans="1:5">
      <c r="A9" s="339"/>
      <c r="B9" s="332"/>
      <c r="C9" s="357"/>
      <c r="D9" s="357"/>
      <c r="E9" s="357"/>
    </row>
    <row r="10" spans="1:5">
      <c r="A10" s="341" t="s">
        <v>243</v>
      </c>
      <c r="B10" s="333"/>
      <c r="C10" s="353"/>
      <c r="D10" s="353"/>
      <c r="E10" s="353"/>
    </row>
    <row r="11" spans="1:5">
      <c r="A11" s="341" t="s">
        <v>252</v>
      </c>
      <c r="B11" s="333"/>
      <c r="C11" s="363"/>
      <c r="D11" s="353"/>
      <c r="E11" s="353"/>
    </row>
    <row r="12" spans="1:5">
      <c r="A12" s="341" t="s">
        <v>256</v>
      </c>
      <c r="B12" s="334">
        <v>24</v>
      </c>
      <c r="C12" s="354"/>
      <c r="D12" s="354"/>
      <c r="E12" s="354"/>
    </row>
    <row r="13" spans="1:5">
      <c r="A13" s="346" t="s">
        <v>257</v>
      </c>
      <c r="B13" s="334">
        <v>29</v>
      </c>
      <c r="C13" s="351">
        <f>SUM(C12:C12)</f>
        <v>0</v>
      </c>
      <c r="D13" s="351">
        <f>SUM(D12:D12)</f>
        <v>0</v>
      </c>
      <c r="E13" s="351">
        <f>SUM(E12:E12)</f>
        <v>0</v>
      </c>
    </row>
    <row r="14" spans="1:5">
      <c r="A14" s="339" t="s">
        <v>258</v>
      </c>
      <c r="B14" s="332"/>
      <c r="C14" s="363"/>
      <c r="D14" s="357"/>
      <c r="E14" s="357"/>
    </row>
    <row r="15" spans="1:5">
      <c r="A15" s="341" t="s">
        <v>259</v>
      </c>
      <c r="B15" s="334">
        <v>30</v>
      </c>
      <c r="C15" s="364"/>
      <c r="D15" s="354"/>
      <c r="E15" s="351">
        <f>+'F112-2'!G22</f>
        <v>0</v>
      </c>
    </row>
    <row r="16" spans="1:5">
      <c r="A16" s="341" t="s">
        <v>260</v>
      </c>
      <c r="B16" s="336">
        <v>31</v>
      </c>
      <c r="C16" s="355"/>
      <c r="D16" s="361">
        <f>+'F112-2'!G17</f>
        <v>0</v>
      </c>
      <c r="E16" s="405" t="s">
        <v>317</v>
      </c>
    </row>
    <row r="17" spans="1:5">
      <c r="A17" s="341" t="s">
        <v>261</v>
      </c>
      <c r="B17" s="336">
        <v>32</v>
      </c>
      <c r="C17" s="355"/>
      <c r="D17" s="355"/>
      <c r="E17" s="361" t="e">
        <f>+'F263'!H25</f>
        <v>#DIV/0!</v>
      </c>
    </row>
    <row r="18" spans="1:5">
      <c r="A18" s="341" t="s">
        <v>262</v>
      </c>
      <c r="B18" s="336">
        <v>33</v>
      </c>
      <c r="C18" s="365"/>
      <c r="D18" s="355"/>
      <c r="E18" s="361" t="e">
        <f>+'F263'!J25</f>
        <v>#DIV/0!</v>
      </c>
    </row>
    <row r="19" spans="1:5">
      <c r="A19" s="341" t="s">
        <v>263</v>
      </c>
      <c r="B19" s="336">
        <v>34</v>
      </c>
      <c r="C19" s="355"/>
      <c r="D19" s="355"/>
      <c r="E19" s="361">
        <f>+'F112-2'!G29</f>
        <v>0</v>
      </c>
    </row>
    <row r="20" spans="1:5">
      <c r="A20" s="7" t="s">
        <v>264</v>
      </c>
      <c r="B20" s="336">
        <v>35</v>
      </c>
      <c r="C20" s="355"/>
      <c r="D20" s="355"/>
      <c r="E20" s="361" t="e">
        <f>+'F263'!L25</f>
        <v>#DIV/0!</v>
      </c>
    </row>
    <row r="21" spans="1:5">
      <c r="A21" s="341" t="s">
        <v>265</v>
      </c>
      <c r="B21" s="336">
        <v>36</v>
      </c>
      <c r="C21" s="355"/>
      <c r="D21" s="355"/>
      <c r="E21" s="355"/>
    </row>
    <row r="22" spans="1:5">
      <c r="A22" s="346" t="s">
        <v>266</v>
      </c>
      <c r="B22" s="336">
        <v>39</v>
      </c>
      <c r="C22" s="361">
        <f>SUM(C15:C21)</f>
        <v>0</v>
      </c>
      <c r="D22" s="361">
        <f>SUM(D15:D21)</f>
        <v>0</v>
      </c>
      <c r="E22" s="361" t="e">
        <f>SUM(E15:E21)</f>
        <v>#DIV/0!</v>
      </c>
    </row>
    <row r="23" spans="1:5">
      <c r="A23" s="339" t="s">
        <v>267</v>
      </c>
      <c r="B23" s="332"/>
      <c r="C23" s="363"/>
      <c r="D23" s="357"/>
      <c r="E23" s="357"/>
    </row>
    <row r="24" spans="1:5">
      <c r="A24" s="341" t="s">
        <v>268</v>
      </c>
      <c r="B24" s="334">
        <v>40</v>
      </c>
      <c r="C24" s="364"/>
      <c r="D24" s="354"/>
      <c r="E24" s="354"/>
    </row>
    <row r="25" spans="1:5">
      <c r="A25" s="341" t="s">
        <v>269</v>
      </c>
      <c r="B25" s="336">
        <v>41</v>
      </c>
      <c r="C25" s="355"/>
      <c r="D25" s="355"/>
      <c r="E25" s="355"/>
    </row>
    <row r="26" spans="1:5">
      <c r="A26" s="341" t="s">
        <v>270</v>
      </c>
      <c r="B26" s="336">
        <v>42</v>
      </c>
      <c r="C26" s="355"/>
      <c r="D26" s="355"/>
      <c r="E26" s="355"/>
    </row>
    <row r="27" spans="1:5">
      <c r="A27" s="341" t="s">
        <v>271</v>
      </c>
      <c r="B27" s="336">
        <v>43</v>
      </c>
      <c r="C27" s="361"/>
      <c r="D27" s="361"/>
      <c r="E27" s="405" t="s">
        <v>317</v>
      </c>
    </row>
    <row r="28" spans="1:5">
      <c r="A28" s="346" t="s">
        <v>272</v>
      </c>
      <c r="B28" s="336">
        <v>49</v>
      </c>
      <c r="C28" s="361">
        <f>SUM(C24:C27)</f>
        <v>0</v>
      </c>
      <c r="D28" s="361">
        <f>SUM(D24:D27)</f>
        <v>0</v>
      </c>
      <c r="E28" s="361">
        <f>SUM(E24:E27)</f>
        <v>0</v>
      </c>
    </row>
    <row r="29" spans="1:5">
      <c r="A29" s="349" t="s">
        <v>369</v>
      </c>
      <c r="B29" s="332"/>
      <c r="C29" s="357"/>
      <c r="D29" s="357"/>
      <c r="E29" s="357"/>
    </row>
    <row r="30" spans="1:5">
      <c r="A30" s="346" t="s">
        <v>384</v>
      </c>
      <c r="B30" s="334">
        <v>60</v>
      </c>
      <c r="C30" s="351">
        <f>SUM(C28+C22+C13)</f>
        <v>0</v>
      </c>
      <c r="D30" s="351">
        <f>SUM(D13+D22+D28)</f>
        <v>0</v>
      </c>
      <c r="E30" s="351" t="e">
        <f>SUM(E13+E22+E28)</f>
        <v>#DIV/0!</v>
      </c>
    </row>
    <row r="31" spans="1:5">
      <c r="A31" s="339"/>
      <c r="B31" s="332"/>
      <c r="C31" s="357"/>
      <c r="D31" s="357"/>
      <c r="E31" s="357"/>
    </row>
    <row r="32" spans="1:5">
      <c r="A32" s="346" t="s">
        <v>275</v>
      </c>
      <c r="B32" s="334">
        <v>62</v>
      </c>
      <c r="C32" s="351">
        <f>SUM(C8+C30)</f>
        <v>0</v>
      </c>
      <c r="D32" s="351">
        <f>SUM(D8+D30)</f>
        <v>0</v>
      </c>
      <c r="E32" s="351" t="e">
        <f>SUM(E8+E30)</f>
        <v>#DIV/0!</v>
      </c>
    </row>
    <row r="53" spans="1:5">
      <c r="A53" s="208" t="s">
        <v>204</v>
      </c>
      <c r="B53" s="209"/>
      <c r="C53" s="209"/>
      <c r="D53" s="209"/>
      <c r="E53"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54"/>
  <sheetViews>
    <sheetView zoomScaleNormal="100" workbookViewId="0">
      <selection activeCell="A33" sqref="A33"/>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330"/>
      <c r="B4" s="330"/>
      <c r="C4" s="415"/>
      <c r="D4" s="415"/>
      <c r="E4" s="415"/>
    </row>
    <row r="5" spans="1:5">
      <c r="A5" s="339"/>
      <c r="B5" s="332"/>
      <c r="C5" s="21" t="str">
        <f>+'Gen-1'!$C$3</f>
        <v>2022-2023</v>
      </c>
      <c r="D5" s="8" t="str">
        <f>+'Gen-1'!$D$3</f>
        <v>2023-2024</v>
      </c>
      <c r="E5" s="424" t="str">
        <f>+'Gen-1'!$E$3</f>
        <v>2024-2025</v>
      </c>
    </row>
    <row r="6" spans="1:5">
      <c r="A6" s="369"/>
      <c r="B6" s="333"/>
      <c r="C6" s="21" t="str">
        <f>+'Gen-1'!$C$4</f>
        <v>Audited</v>
      </c>
      <c r="D6" s="8" t="str">
        <f>+'Gen-1'!$D$4</f>
        <v>Unaudited</v>
      </c>
      <c r="E6" s="8" t="str">
        <f>+'Gen-1'!$E$4</f>
        <v>Proposed</v>
      </c>
    </row>
    <row r="7" spans="1:5">
      <c r="A7" s="422" t="s">
        <v>385</v>
      </c>
      <c r="B7" s="334" t="s">
        <v>236</v>
      </c>
      <c r="C7" s="21" t="str">
        <f>+'Gen-1'!$C$5</f>
        <v>Actual</v>
      </c>
      <c r="D7" s="8" t="str">
        <f>+'Gen-1'!$D$5</f>
        <v>Actual</v>
      </c>
      <c r="E7" s="8" t="str">
        <f>+'Gen-1'!$E$5</f>
        <v>Budget</v>
      </c>
    </row>
    <row r="8" spans="1:5">
      <c r="A8" s="346" t="s">
        <v>279</v>
      </c>
      <c r="B8" s="334">
        <v>62</v>
      </c>
      <c r="C8" s="361">
        <f>+'Special Assess-1'!C32</f>
        <v>0</v>
      </c>
      <c r="D8" s="361">
        <f>+'Special Assess-1'!D32</f>
        <v>0</v>
      </c>
      <c r="E8" s="361" t="e">
        <f>+'Special Assess-1'!E32</f>
        <v>#DIV/0!</v>
      </c>
    </row>
    <row r="9" spans="1:5">
      <c r="A9" s="339"/>
      <c r="B9" s="339"/>
      <c r="C9" s="357"/>
      <c r="D9" s="357"/>
      <c r="E9" s="357"/>
    </row>
    <row r="10" spans="1:5">
      <c r="A10" s="341" t="s">
        <v>324</v>
      </c>
      <c r="B10" s="341"/>
      <c r="C10" s="353"/>
      <c r="D10" s="353"/>
      <c r="E10" s="353"/>
    </row>
    <row r="11" spans="1:5">
      <c r="A11" s="341" t="s">
        <v>371</v>
      </c>
      <c r="B11" s="334">
        <v>71</v>
      </c>
      <c r="C11" s="354"/>
      <c r="D11" s="354"/>
      <c r="E11" s="354"/>
    </row>
    <row r="12" spans="1:5">
      <c r="A12" s="341" t="s">
        <v>372</v>
      </c>
      <c r="B12" s="336">
        <v>72</v>
      </c>
      <c r="C12" s="355"/>
      <c r="D12" s="355"/>
      <c r="E12" s="355"/>
    </row>
    <row r="13" spans="1:5">
      <c r="A13" s="341" t="s">
        <v>373</v>
      </c>
      <c r="B13" s="336">
        <v>73</v>
      </c>
      <c r="C13" s="355"/>
      <c r="D13" s="355"/>
      <c r="E13" s="355"/>
    </row>
    <row r="14" spans="1:5">
      <c r="A14" s="341" t="s">
        <v>374</v>
      </c>
      <c r="B14" s="336">
        <v>74</v>
      </c>
      <c r="C14" s="355"/>
      <c r="D14" s="355"/>
      <c r="E14" s="355"/>
    </row>
    <row r="15" spans="1:5">
      <c r="A15" s="341" t="s">
        <v>375</v>
      </c>
      <c r="B15" s="336">
        <v>75</v>
      </c>
      <c r="C15" s="355"/>
      <c r="D15" s="355"/>
      <c r="E15" s="355"/>
    </row>
    <row r="16" spans="1:5">
      <c r="A16" s="346" t="s">
        <v>376</v>
      </c>
      <c r="B16" s="334">
        <v>79</v>
      </c>
      <c r="C16" s="351">
        <f>SUM(C11:C15)</f>
        <v>0</v>
      </c>
      <c r="D16" s="351">
        <f>SUM(D11:D15)</f>
        <v>0</v>
      </c>
      <c r="E16" s="351">
        <f>SUM(E11:E15)</f>
        <v>0</v>
      </c>
    </row>
    <row r="17" spans="1:5">
      <c r="A17" s="339"/>
      <c r="B17" s="332"/>
      <c r="C17" s="357"/>
      <c r="D17" s="357"/>
      <c r="E17" s="357"/>
    </row>
    <row r="18" spans="1:5">
      <c r="A18" s="358" t="s">
        <v>361</v>
      </c>
      <c r="B18" s="334">
        <v>89</v>
      </c>
      <c r="C18" s="354"/>
      <c r="D18" s="354"/>
      <c r="E18" s="354"/>
    </row>
    <row r="19" spans="1:5">
      <c r="A19" s="339"/>
      <c r="B19" s="332"/>
      <c r="C19" s="357"/>
      <c r="D19" s="357"/>
      <c r="E19" s="357"/>
    </row>
    <row r="20" spans="1:5">
      <c r="A20" s="346" t="s">
        <v>377</v>
      </c>
      <c r="B20" s="334">
        <v>90</v>
      </c>
      <c r="C20" s="351">
        <f>SUM(C16+C18)</f>
        <v>0</v>
      </c>
      <c r="D20" s="351">
        <f>SUM(D16+D18)</f>
        <v>0</v>
      </c>
      <c r="E20" s="351">
        <f>SUM(E16+E18)</f>
        <v>0</v>
      </c>
    </row>
    <row r="21" spans="1:5">
      <c r="A21" s="339"/>
      <c r="B21" s="332"/>
      <c r="C21" s="357"/>
      <c r="D21" s="357"/>
      <c r="E21" s="357"/>
    </row>
    <row r="22" spans="1:5">
      <c r="A22" s="346" t="s">
        <v>378</v>
      </c>
      <c r="B22" s="334">
        <v>93</v>
      </c>
      <c r="C22" s="351">
        <f>SUM(C8-C20)</f>
        <v>0</v>
      </c>
      <c r="D22" s="351">
        <f>SUM(D8-D20)</f>
        <v>0</v>
      </c>
      <c r="E22" s="405" t="s">
        <v>317</v>
      </c>
    </row>
    <row r="23" spans="1:5">
      <c r="A23" s="341" t="s">
        <v>299</v>
      </c>
      <c r="B23" s="333"/>
      <c r="C23" s="363"/>
      <c r="D23" s="363"/>
      <c r="E23" s="353"/>
    </row>
    <row r="24" spans="1:5">
      <c r="A24" s="359" t="s">
        <v>300</v>
      </c>
      <c r="B24" s="334">
        <v>94</v>
      </c>
      <c r="C24" s="363"/>
      <c r="D24" s="363"/>
      <c r="E24" s="351">
        <f>+'Special Assess-1'!E8</f>
        <v>0</v>
      </c>
    </row>
    <row r="25" spans="1:5">
      <c r="A25" s="360" t="s">
        <v>301</v>
      </c>
      <c r="B25" s="336">
        <v>95</v>
      </c>
      <c r="C25" s="363"/>
      <c r="D25" s="363"/>
      <c r="E25" s="361">
        <f>+'Special Assess-1'!E15</f>
        <v>0</v>
      </c>
    </row>
    <row r="26" spans="1:5">
      <c r="A26" s="360" t="s">
        <v>326</v>
      </c>
      <c r="B26" s="336">
        <v>96</v>
      </c>
      <c r="C26" s="363"/>
      <c r="D26" s="363"/>
      <c r="E26" s="361" t="e">
        <f>+'Special Assess-1'!E30-'Special Assess-1'!E15</f>
        <v>#DIV/0!</v>
      </c>
    </row>
    <row r="27" spans="1:5">
      <c r="A27" s="360" t="s">
        <v>381</v>
      </c>
      <c r="B27" s="336">
        <v>97</v>
      </c>
      <c r="C27" s="363"/>
      <c r="D27" s="363"/>
      <c r="E27" s="355" t="e">
        <f>E26*0.5</f>
        <v>#DIV/0!</v>
      </c>
    </row>
    <row r="28" spans="1:5">
      <c r="A28" s="339"/>
      <c r="B28" s="332"/>
      <c r="C28" s="363"/>
      <c r="D28" s="363"/>
      <c r="E28" s="357"/>
    </row>
    <row r="29" spans="1:5">
      <c r="A29" s="346" t="s">
        <v>304</v>
      </c>
      <c r="B29" s="334">
        <v>98</v>
      </c>
      <c r="C29" s="363"/>
      <c r="D29" s="363"/>
      <c r="E29" s="351" t="e">
        <f>SUM(E24:E27)</f>
        <v>#DIV/0!</v>
      </c>
    </row>
    <row r="30" spans="1:5">
      <c r="A30" s="349"/>
      <c r="B30" s="332"/>
      <c r="C30" s="363"/>
      <c r="D30" s="363"/>
      <c r="E30" s="357"/>
    </row>
    <row r="31" spans="1:5">
      <c r="A31" s="346" t="s">
        <v>305</v>
      </c>
      <c r="B31" s="334">
        <v>99</v>
      </c>
      <c r="C31" s="363"/>
      <c r="D31" s="363"/>
      <c r="E31" s="351">
        <f>E20</f>
        <v>0</v>
      </c>
    </row>
    <row r="32" spans="1:5">
      <c r="A32" s="360" t="s">
        <v>306</v>
      </c>
      <c r="B32" s="336">
        <v>100</v>
      </c>
      <c r="C32" s="363"/>
      <c r="D32" s="363"/>
      <c r="E32" s="355">
        <f>E31*0.5</f>
        <v>0</v>
      </c>
    </row>
    <row r="33" spans="1:5">
      <c r="A33" s="360" t="s">
        <v>307</v>
      </c>
      <c r="B33" s="336">
        <v>101</v>
      </c>
      <c r="C33" s="363"/>
      <c r="D33" s="363"/>
      <c r="E33" s="361">
        <f>E31+E32</f>
        <v>0</v>
      </c>
    </row>
    <row r="34" spans="1:5">
      <c r="A34" s="360" t="s">
        <v>328</v>
      </c>
      <c r="B34" s="336">
        <v>102</v>
      </c>
      <c r="C34" s="363"/>
      <c r="D34" s="363"/>
      <c r="E34" s="10" t="e">
        <f>+E33-E29</f>
        <v>#DIV/0!</v>
      </c>
    </row>
    <row r="35" spans="1:5">
      <c r="A35" s="360" t="s">
        <v>329</v>
      </c>
      <c r="B35" s="336">
        <v>103</v>
      </c>
      <c r="C35" s="368">
        <f>+'F112-2'!B38</f>
        <v>0</v>
      </c>
      <c r="D35" s="330"/>
      <c r="E35" s="12" t="e">
        <f>+E36-E34</f>
        <v>#DIV/0!</v>
      </c>
    </row>
    <row r="36" spans="1:5">
      <c r="A36" s="360" t="s">
        <v>330</v>
      </c>
      <c r="B36" s="336">
        <v>104</v>
      </c>
      <c r="C36" s="330"/>
      <c r="D36" s="330"/>
      <c r="E36" s="12" t="e">
        <f>+E34/(1-C35)</f>
        <v>#DIV/0!</v>
      </c>
    </row>
    <row r="37" spans="1:5">
      <c r="A37" s="330"/>
      <c r="B37" s="367"/>
      <c r="C37" s="330"/>
      <c r="D37" s="330"/>
      <c r="E37" s="2"/>
    </row>
    <row r="38" spans="1:5">
      <c r="A38" s="330"/>
      <c r="B38" s="367"/>
      <c r="C38" s="330"/>
      <c r="D38" s="330"/>
      <c r="E38" s="2"/>
    </row>
    <row r="39" spans="1:5">
      <c r="A39" s="330"/>
      <c r="B39" s="367"/>
      <c r="C39" s="330"/>
      <c r="D39" s="330"/>
      <c r="E39" s="2"/>
    </row>
    <row r="40" spans="1:5">
      <c r="A40" s="330"/>
      <c r="B40" s="367"/>
      <c r="C40" s="330"/>
      <c r="D40" s="330"/>
      <c r="E40" s="2"/>
    </row>
    <row r="41" spans="1:5">
      <c r="A41" s="330"/>
      <c r="B41" s="367"/>
      <c r="C41" s="330"/>
      <c r="D41" s="330"/>
      <c r="E41" s="2"/>
    </row>
    <row r="42" spans="1:5">
      <c r="A42" s="330"/>
      <c r="B42" s="367"/>
      <c r="C42" s="330"/>
      <c r="D42" s="330"/>
      <c r="E42" s="2"/>
    </row>
    <row r="43" spans="1:5">
      <c r="A43" s="330"/>
      <c r="B43" s="367"/>
      <c r="C43" s="330"/>
      <c r="D43" s="330"/>
      <c r="E43" s="2"/>
    </row>
    <row r="44" spans="1:5">
      <c r="A44" s="330"/>
      <c r="B44" s="367"/>
      <c r="C44" s="330"/>
      <c r="D44" s="330"/>
      <c r="E44" s="2"/>
    </row>
    <row r="45" spans="1:5">
      <c r="A45" s="330"/>
      <c r="B45" s="367"/>
      <c r="C45" s="330"/>
      <c r="D45" s="330"/>
      <c r="E45" s="2"/>
    </row>
    <row r="46" spans="1:5">
      <c r="A46" s="330"/>
      <c r="B46" s="367"/>
      <c r="C46" s="330"/>
      <c r="D46" s="330"/>
      <c r="E46" s="2"/>
    </row>
    <row r="47" spans="1:5">
      <c r="A47" s="330"/>
      <c r="B47" s="367"/>
      <c r="C47" s="330"/>
      <c r="D47" s="330"/>
      <c r="E47" s="2"/>
    </row>
    <row r="48" spans="1:5">
      <c r="A48" s="330"/>
      <c r="B48" s="367"/>
      <c r="C48" s="330"/>
      <c r="D48" s="330"/>
      <c r="E48" s="2"/>
    </row>
    <row r="49" spans="1:5">
      <c r="A49" s="330"/>
      <c r="B49" s="367"/>
      <c r="C49" s="330"/>
      <c r="D49" s="330"/>
      <c r="E49" s="2"/>
    </row>
    <row r="50" spans="1:5">
      <c r="A50" s="330"/>
      <c r="B50" s="367"/>
      <c r="C50" s="330"/>
      <c r="D50" s="330"/>
      <c r="E50" s="2"/>
    </row>
    <row r="51" spans="1:5">
      <c r="A51" s="330"/>
      <c r="B51" s="367"/>
      <c r="C51" s="330"/>
      <c r="D51" s="330"/>
      <c r="E51" s="2"/>
    </row>
    <row r="52" spans="1:5">
      <c r="A52" s="330"/>
      <c r="B52" s="367"/>
      <c r="C52" s="330"/>
      <c r="D52" s="330"/>
      <c r="E52" s="2"/>
    </row>
    <row r="53" spans="1:5">
      <c r="A53" s="330"/>
      <c r="B53" s="367"/>
      <c r="C53" s="330"/>
      <c r="D53" s="330"/>
      <c r="E53" s="2"/>
    </row>
    <row r="54" spans="1:5">
      <c r="A54" s="208" t="s">
        <v>204</v>
      </c>
      <c r="B54" s="209"/>
      <c r="C54" s="209"/>
      <c r="D54" s="209"/>
      <c r="E54"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53"/>
  <sheetViews>
    <sheetView zoomScaleNormal="100" workbookViewId="0">
      <selection activeCell="A12" sqref="A12:E12"/>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421"/>
      <c r="B4" s="330"/>
      <c r="C4" s="415"/>
      <c r="D4" s="415"/>
      <c r="E4" s="415"/>
    </row>
    <row r="5" spans="1:5">
      <c r="A5" s="339"/>
      <c r="B5" s="332"/>
      <c r="C5" s="21" t="str">
        <f>+'Gen-1'!$C$3</f>
        <v>2022-2023</v>
      </c>
      <c r="D5" s="8" t="str">
        <f>+'Gen-1'!$D$3</f>
        <v>2023-2024</v>
      </c>
      <c r="E5" s="424" t="str">
        <f>+'Gen-1'!$E$3</f>
        <v>2024-2025</v>
      </c>
    </row>
    <row r="6" spans="1:5">
      <c r="A6" s="369"/>
      <c r="B6" s="333"/>
      <c r="C6" s="21" t="str">
        <f>+'Gen-1'!$C$4</f>
        <v>Audited</v>
      </c>
      <c r="D6" s="8" t="str">
        <f>+'Gen-1'!$D$4</f>
        <v>Unaudited</v>
      </c>
      <c r="E6" s="8" t="str">
        <f>+'Gen-1'!$E$4</f>
        <v>Proposed</v>
      </c>
    </row>
    <row r="7" spans="1:5">
      <c r="A7" s="422" t="s">
        <v>386</v>
      </c>
      <c r="B7" s="334" t="s">
        <v>236</v>
      </c>
      <c r="C7" s="21" t="str">
        <f>+'Gen-1'!$C$5</f>
        <v>Actual</v>
      </c>
      <c r="D7" s="8" t="str">
        <f>+'Gen-1'!$D$5</f>
        <v>Actual</v>
      </c>
      <c r="E7" s="8" t="str">
        <f>+'Gen-1'!$E$5</f>
        <v>Budget</v>
      </c>
    </row>
    <row r="8" spans="1:5">
      <c r="A8" s="335" t="s">
        <v>239</v>
      </c>
      <c r="B8" s="336">
        <v>3</v>
      </c>
      <c r="C8" s="355"/>
      <c r="D8" s="361">
        <f>+'No-Fund Warrant-2'!C19</f>
        <v>0</v>
      </c>
      <c r="E8" s="361">
        <f>+'No-Fund Warrant-2'!D19</f>
        <v>0</v>
      </c>
    </row>
    <row r="9" spans="1:5">
      <c r="A9" s="339"/>
      <c r="B9" s="332"/>
      <c r="C9" s="357"/>
      <c r="D9" s="357"/>
      <c r="E9" s="357"/>
    </row>
    <row r="10" spans="1:5">
      <c r="A10" s="341" t="s">
        <v>243</v>
      </c>
      <c r="B10" s="333"/>
      <c r="C10" s="353"/>
      <c r="D10" s="353"/>
      <c r="E10" s="353"/>
    </row>
    <row r="11" spans="1:5">
      <c r="A11" s="341" t="s">
        <v>252</v>
      </c>
      <c r="B11" s="333"/>
      <c r="C11" s="363"/>
      <c r="D11" s="353"/>
      <c r="E11" s="370"/>
    </row>
    <row r="12" spans="1:5">
      <c r="A12" s="341" t="s">
        <v>256</v>
      </c>
      <c r="B12" s="334">
        <v>24</v>
      </c>
      <c r="C12" s="354"/>
      <c r="D12" s="354"/>
      <c r="E12" s="354"/>
    </row>
    <row r="13" spans="1:5">
      <c r="A13" s="346" t="s">
        <v>257</v>
      </c>
      <c r="B13" s="334">
        <v>29</v>
      </c>
      <c r="C13" s="351">
        <f>SUM(C12:C12)</f>
        <v>0</v>
      </c>
      <c r="D13" s="351">
        <f>SUM(D12:D12)</f>
        <v>0</v>
      </c>
      <c r="E13" s="351">
        <f>SUM(E12:E12)</f>
        <v>0</v>
      </c>
    </row>
    <row r="14" spans="1:5">
      <c r="A14" s="339" t="s">
        <v>258</v>
      </c>
      <c r="B14" s="332"/>
      <c r="C14" s="363"/>
      <c r="D14" s="357"/>
      <c r="E14" s="357"/>
    </row>
    <row r="15" spans="1:5">
      <c r="A15" s="341" t="s">
        <v>259</v>
      </c>
      <c r="B15" s="334">
        <v>30</v>
      </c>
      <c r="C15" s="364"/>
      <c r="D15" s="354"/>
      <c r="E15" s="351">
        <f>+'F112-2'!I22</f>
        <v>0</v>
      </c>
    </row>
    <row r="16" spans="1:5">
      <c r="A16" s="341" t="s">
        <v>260</v>
      </c>
      <c r="B16" s="336">
        <v>31</v>
      </c>
      <c r="C16" s="355"/>
      <c r="D16" s="361">
        <f>+'F112-2'!I17</f>
        <v>0</v>
      </c>
      <c r="E16" s="405" t="s">
        <v>317</v>
      </c>
    </row>
    <row r="17" spans="1:5">
      <c r="A17" s="341" t="s">
        <v>261</v>
      </c>
      <c r="B17" s="336">
        <v>32</v>
      </c>
      <c r="C17" s="355"/>
      <c r="D17" s="355"/>
      <c r="E17" s="361" t="e">
        <f>+'F263'!H27</f>
        <v>#DIV/0!</v>
      </c>
    </row>
    <row r="18" spans="1:5">
      <c r="A18" s="341" t="s">
        <v>262</v>
      </c>
      <c r="B18" s="336">
        <v>33</v>
      </c>
      <c r="C18" s="365"/>
      <c r="D18" s="355"/>
      <c r="E18" s="361" t="e">
        <f>+'F263'!J27</f>
        <v>#DIV/0!</v>
      </c>
    </row>
    <row r="19" spans="1:5">
      <c r="A19" s="341" t="s">
        <v>263</v>
      </c>
      <c r="B19" s="336">
        <v>34</v>
      </c>
      <c r="C19" s="355"/>
      <c r="D19" s="355"/>
      <c r="E19" s="361">
        <f>+'F112-2'!I29</f>
        <v>0</v>
      </c>
    </row>
    <row r="20" spans="1:5">
      <c r="A20" s="7" t="s">
        <v>264</v>
      </c>
      <c r="B20" s="336">
        <v>35</v>
      </c>
      <c r="C20" s="355"/>
      <c r="D20" s="355"/>
      <c r="E20" s="361" t="e">
        <f>+'F263'!L27</f>
        <v>#DIV/0!</v>
      </c>
    </row>
    <row r="21" spans="1:5">
      <c r="A21" s="341" t="s">
        <v>265</v>
      </c>
      <c r="B21" s="336">
        <v>36</v>
      </c>
      <c r="C21" s="355"/>
      <c r="D21" s="355"/>
      <c r="E21" s="355"/>
    </row>
    <row r="22" spans="1:5">
      <c r="A22" s="346" t="s">
        <v>266</v>
      </c>
      <c r="B22" s="336">
        <v>39</v>
      </c>
      <c r="C22" s="361">
        <f>SUM(C15:C21)</f>
        <v>0</v>
      </c>
      <c r="D22" s="361">
        <f>SUM(D15:D21)</f>
        <v>0</v>
      </c>
      <c r="E22" s="361" t="e">
        <f>SUM(E15:E21)</f>
        <v>#DIV/0!</v>
      </c>
    </row>
    <row r="23" spans="1:5">
      <c r="A23" s="339" t="s">
        <v>267</v>
      </c>
      <c r="B23" s="332"/>
      <c r="C23" s="363"/>
      <c r="D23" s="357"/>
      <c r="E23" s="357"/>
    </row>
    <row r="24" spans="1:5">
      <c r="A24" s="341" t="s">
        <v>268</v>
      </c>
      <c r="B24" s="334">
        <v>40</v>
      </c>
      <c r="C24" s="364"/>
      <c r="D24" s="354"/>
      <c r="E24" s="354"/>
    </row>
    <row r="25" spans="1:5">
      <c r="A25" s="341" t="s">
        <v>269</v>
      </c>
      <c r="B25" s="336">
        <v>41</v>
      </c>
      <c r="C25" s="355"/>
      <c r="D25" s="355"/>
      <c r="E25" s="355"/>
    </row>
    <row r="26" spans="1:5">
      <c r="A26" s="341" t="s">
        <v>270</v>
      </c>
      <c r="B26" s="336">
        <v>42</v>
      </c>
      <c r="C26" s="355"/>
      <c r="D26" s="355"/>
      <c r="E26" s="355"/>
    </row>
    <row r="27" spans="1:5">
      <c r="A27" s="341" t="s">
        <v>271</v>
      </c>
      <c r="B27" s="336">
        <v>43</v>
      </c>
      <c r="C27" s="355"/>
      <c r="D27" s="355"/>
      <c r="E27" s="405" t="s">
        <v>317</v>
      </c>
    </row>
    <row r="28" spans="1:5">
      <c r="A28" s="346" t="s">
        <v>272</v>
      </c>
      <c r="B28" s="336">
        <v>49</v>
      </c>
      <c r="C28" s="361">
        <f>SUM(C24:C27)</f>
        <v>0</v>
      </c>
      <c r="D28" s="361">
        <f>SUM(D24:D27)</f>
        <v>0</v>
      </c>
      <c r="E28" s="361">
        <f>SUM(E24:E27)</f>
        <v>0</v>
      </c>
    </row>
    <row r="29" spans="1:5">
      <c r="A29" s="349" t="s">
        <v>369</v>
      </c>
      <c r="B29" s="332"/>
      <c r="C29" s="357"/>
      <c r="D29" s="357"/>
      <c r="E29" s="357"/>
    </row>
    <row r="30" spans="1:5">
      <c r="A30" s="346" t="s">
        <v>384</v>
      </c>
      <c r="B30" s="334">
        <v>60</v>
      </c>
      <c r="C30" s="351">
        <f>SUM(C28+C22+C13)</f>
        <v>0</v>
      </c>
      <c r="D30" s="351">
        <f>SUM(D13+D22+D28)</f>
        <v>0</v>
      </c>
      <c r="E30" s="351" t="e">
        <f>SUM(E13+E22+E28)</f>
        <v>#DIV/0!</v>
      </c>
    </row>
    <row r="31" spans="1:5">
      <c r="A31" s="339"/>
      <c r="B31" s="332"/>
      <c r="C31" s="357"/>
      <c r="D31" s="357"/>
      <c r="E31" s="357"/>
    </row>
    <row r="32" spans="1:5">
      <c r="A32" s="346" t="s">
        <v>275</v>
      </c>
      <c r="B32" s="334">
        <v>62</v>
      </c>
      <c r="C32" s="351">
        <f>SUM(C8+C30)</f>
        <v>0</v>
      </c>
      <c r="D32" s="351">
        <f>SUM(D8+D30)</f>
        <v>0</v>
      </c>
      <c r="E32" s="351" t="e">
        <f>SUM(E8+E30)</f>
        <v>#DIV/0!</v>
      </c>
    </row>
    <row r="33" spans="1:5">
      <c r="A33" s="366"/>
      <c r="B33" s="367"/>
      <c r="C33" s="343"/>
      <c r="D33" s="343"/>
      <c r="E33" s="343"/>
    </row>
    <row r="34" spans="1:5">
      <c r="A34" s="366"/>
      <c r="B34" s="367"/>
      <c r="C34" s="343"/>
      <c r="D34" s="343"/>
      <c r="E34" s="343"/>
    </row>
    <row r="35" spans="1:5">
      <c r="A35" s="366"/>
      <c r="B35" s="367"/>
      <c r="C35" s="343"/>
      <c r="D35" s="343"/>
      <c r="E35" s="343"/>
    </row>
    <row r="36" spans="1:5">
      <c r="A36" s="366"/>
      <c r="B36" s="367"/>
      <c r="C36" s="343"/>
      <c r="D36" s="343"/>
      <c r="E36" s="343"/>
    </row>
    <row r="37" spans="1:5">
      <c r="A37" s="366"/>
      <c r="B37" s="367"/>
      <c r="C37" s="343"/>
      <c r="D37" s="343"/>
      <c r="E37" s="343"/>
    </row>
    <row r="38" spans="1:5">
      <c r="A38" s="366"/>
      <c r="B38" s="367"/>
      <c r="C38" s="343"/>
      <c r="D38" s="343"/>
      <c r="E38" s="343"/>
    </row>
    <row r="39" spans="1:5">
      <c r="A39" s="366"/>
      <c r="B39" s="367"/>
      <c r="C39" s="343"/>
      <c r="D39" s="343"/>
      <c r="E39" s="343"/>
    </row>
    <row r="40" spans="1:5">
      <c r="A40" s="366"/>
      <c r="B40" s="367"/>
      <c r="C40" s="343"/>
      <c r="D40" s="343"/>
      <c r="E40" s="343"/>
    </row>
    <row r="41" spans="1:5">
      <c r="A41" s="366"/>
      <c r="B41" s="367"/>
      <c r="C41" s="343"/>
      <c r="D41" s="343"/>
      <c r="E41" s="343"/>
    </row>
    <row r="42" spans="1:5">
      <c r="A42" s="366"/>
      <c r="B42" s="367"/>
      <c r="C42" s="343"/>
      <c r="D42" s="343"/>
      <c r="E42" s="343"/>
    </row>
    <row r="43" spans="1:5">
      <c r="A43" s="366"/>
      <c r="B43" s="367"/>
      <c r="C43" s="343"/>
      <c r="D43" s="343"/>
      <c r="E43" s="343"/>
    </row>
    <row r="44" spans="1:5">
      <c r="A44" s="366"/>
      <c r="B44" s="367"/>
      <c r="C44" s="343"/>
      <c r="D44" s="343"/>
      <c r="E44" s="343"/>
    </row>
    <row r="45" spans="1:5">
      <c r="A45" s="366"/>
      <c r="B45" s="367"/>
      <c r="C45" s="343"/>
      <c r="D45" s="343"/>
      <c r="E45" s="343"/>
    </row>
    <row r="46" spans="1:5">
      <c r="A46" s="366"/>
      <c r="B46" s="367"/>
      <c r="C46" s="343"/>
      <c r="D46" s="343"/>
      <c r="E46" s="343"/>
    </row>
    <row r="47" spans="1:5">
      <c r="A47" s="366"/>
      <c r="B47" s="367"/>
      <c r="C47" s="343"/>
      <c r="D47" s="343"/>
      <c r="E47" s="343"/>
    </row>
    <row r="48" spans="1:5">
      <c r="A48" s="366"/>
      <c r="B48" s="367"/>
      <c r="C48" s="343"/>
      <c r="D48" s="343"/>
      <c r="E48" s="343"/>
    </row>
    <row r="49" spans="1:5">
      <c r="A49" s="366"/>
      <c r="B49" s="367"/>
      <c r="C49" s="343"/>
      <c r="D49" s="343"/>
      <c r="E49" s="343"/>
    </row>
    <row r="50" spans="1:5">
      <c r="A50" s="366"/>
      <c r="B50" s="367"/>
      <c r="C50" s="343"/>
      <c r="D50" s="343"/>
      <c r="E50" s="343"/>
    </row>
    <row r="51" spans="1:5">
      <c r="A51" s="366"/>
      <c r="B51" s="367"/>
      <c r="C51" s="343"/>
      <c r="D51" s="343"/>
      <c r="E51" s="343"/>
    </row>
    <row r="52" spans="1:5">
      <c r="A52" s="366"/>
      <c r="B52" s="367"/>
      <c r="C52" s="343"/>
      <c r="D52" s="343"/>
      <c r="E52" s="343"/>
    </row>
    <row r="53" spans="1:5">
      <c r="A53" s="208" t="s">
        <v>204</v>
      </c>
      <c r="B53" s="209"/>
      <c r="C53" s="209"/>
      <c r="D53" s="209"/>
      <c r="E53"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944E-BD59-46DF-8CFA-B659F2A57C91}">
  <dimension ref="A1:N49"/>
  <sheetViews>
    <sheetView workbookViewId="0">
      <selection activeCell="I4" sqref="I4"/>
    </sheetView>
  </sheetViews>
  <sheetFormatPr defaultRowHeight="15.75"/>
  <cols>
    <col min="1" max="1" width="19.375" customWidth="1"/>
    <col min="2" max="2" width="18.125" customWidth="1"/>
    <col min="8" max="8" width="14.25" style="46" customWidth="1"/>
    <col min="9" max="9" width="14" style="46" customWidth="1"/>
    <col min="10" max="11" width="9" style="46"/>
  </cols>
  <sheetData>
    <row r="1" spans="1:14">
      <c r="A1" s="750" t="s">
        <v>62</v>
      </c>
      <c r="B1" s="750"/>
      <c r="C1" s="750"/>
      <c r="D1" s="750"/>
      <c r="E1" s="750"/>
      <c r="F1" s="750"/>
      <c r="H1" s="751" t="s">
        <v>63</v>
      </c>
      <c r="I1" s="751"/>
      <c r="J1" s="751"/>
      <c r="K1" s="751"/>
    </row>
    <row r="2" spans="1:14" ht="20.25" customHeight="1">
      <c r="A2" s="750"/>
      <c r="B2" s="750"/>
      <c r="C2" s="750"/>
      <c r="D2" s="750"/>
      <c r="E2" s="750"/>
      <c r="F2" s="750"/>
      <c r="H2" s="751"/>
      <c r="I2" s="751"/>
      <c r="J2" s="751"/>
      <c r="K2" s="751"/>
    </row>
    <row r="3" spans="1:14" ht="18" customHeight="1">
      <c r="A3" s="752" t="s">
        <v>64</v>
      </c>
      <c r="B3" s="752"/>
      <c r="C3" s="752"/>
      <c r="D3" s="752"/>
      <c r="E3" s="752"/>
      <c r="F3" s="752"/>
      <c r="H3" s="573" t="s">
        <v>65</v>
      </c>
      <c r="I3" s="753" t="s">
        <v>66</v>
      </c>
      <c r="J3" s="754"/>
      <c r="K3" s="755"/>
    </row>
    <row r="4" spans="1:14" ht="18" customHeight="1">
      <c r="A4" s="752"/>
      <c r="B4" s="752"/>
      <c r="C4" s="752"/>
      <c r="D4" s="752"/>
      <c r="E4" s="752"/>
      <c r="F4" s="752"/>
      <c r="H4" s="573"/>
      <c r="I4" s="573"/>
    </row>
    <row r="5" spans="1:14" ht="18" customHeight="1">
      <c r="A5" s="752"/>
      <c r="B5" s="752"/>
      <c r="C5" s="752"/>
      <c r="D5" s="752"/>
      <c r="E5" s="752"/>
      <c r="F5" s="752"/>
      <c r="H5" s="573" t="s">
        <v>67</v>
      </c>
      <c r="I5" s="753" t="s">
        <v>68</v>
      </c>
      <c r="J5" s="754"/>
      <c r="K5" s="755"/>
    </row>
    <row r="6" spans="1:14" ht="18" customHeight="1">
      <c r="A6" s="752"/>
      <c r="B6" s="752"/>
      <c r="C6" s="752"/>
      <c r="D6" s="752"/>
      <c r="E6" s="752"/>
      <c r="F6" s="752"/>
      <c r="H6" s="573"/>
      <c r="I6" s="573"/>
    </row>
    <row r="7" spans="1:14" ht="18" customHeight="1">
      <c r="A7" s="752"/>
      <c r="B7" s="752"/>
      <c r="C7" s="752"/>
      <c r="D7" s="752"/>
      <c r="E7" s="752"/>
      <c r="F7" s="752"/>
      <c r="H7" s="573" t="s">
        <v>69</v>
      </c>
      <c r="I7" s="753" t="s">
        <v>70</v>
      </c>
      <c r="J7" s="754"/>
      <c r="K7" s="755"/>
    </row>
    <row r="8" spans="1:14" ht="18" customHeight="1">
      <c r="A8" s="752"/>
      <c r="B8" s="752"/>
      <c r="C8" s="752"/>
      <c r="D8" s="752"/>
      <c r="E8" s="752"/>
      <c r="F8" s="752"/>
      <c r="H8" s="573"/>
      <c r="I8" s="573"/>
    </row>
    <row r="9" spans="1:14" ht="18" customHeight="1">
      <c r="A9" s="752"/>
      <c r="B9" s="752"/>
      <c r="C9" s="752"/>
      <c r="D9" s="752"/>
      <c r="E9" s="752"/>
      <c r="F9" s="752"/>
      <c r="H9" s="573" t="s">
        <v>71</v>
      </c>
      <c r="I9" s="753" t="s">
        <v>72</v>
      </c>
      <c r="J9" s="754"/>
      <c r="K9" s="755"/>
    </row>
    <row r="10" spans="1:14" ht="18" customHeight="1">
      <c r="A10" s="752"/>
      <c r="B10" s="752"/>
      <c r="C10" s="752"/>
      <c r="D10" s="752"/>
      <c r="E10" s="752"/>
      <c r="F10" s="752"/>
      <c r="H10" s="573"/>
      <c r="I10" s="573"/>
    </row>
    <row r="11" spans="1:14" ht="18" customHeight="1">
      <c r="A11" s="752"/>
      <c r="B11" s="752"/>
      <c r="C11" s="752"/>
      <c r="D11" s="752"/>
      <c r="E11" s="752"/>
      <c r="F11" s="752"/>
      <c r="H11" s="573" t="s">
        <v>73</v>
      </c>
      <c r="I11" s="756" t="s">
        <v>72</v>
      </c>
      <c r="J11" s="757"/>
      <c r="K11" s="758"/>
    </row>
    <row r="12" spans="1:14" ht="18" customHeight="1">
      <c r="A12" s="752"/>
      <c r="B12" s="752"/>
      <c r="C12" s="752"/>
      <c r="D12" s="752"/>
      <c r="E12" s="752"/>
      <c r="F12" s="752"/>
    </row>
    <row r="13" spans="1:14" ht="21" customHeight="1">
      <c r="A13" s="751" t="s">
        <v>74</v>
      </c>
      <c r="B13" s="751"/>
      <c r="C13" s="751"/>
      <c r="D13" s="751"/>
      <c r="E13" s="751"/>
      <c r="F13" s="751"/>
      <c r="G13" s="751"/>
      <c r="H13" s="751"/>
      <c r="I13" s="751"/>
      <c r="J13" s="751"/>
      <c r="K13" s="751"/>
      <c r="M13" s="574"/>
      <c r="N13" s="574"/>
    </row>
    <row r="14" spans="1:14">
      <c r="A14" s="458" t="s">
        <v>75</v>
      </c>
      <c r="B14" s="753"/>
      <c r="C14" s="754"/>
      <c r="D14" s="754"/>
      <c r="E14" s="755"/>
      <c r="H14" s="759" t="s">
        <v>76</v>
      </c>
      <c r="I14" s="759"/>
      <c r="J14" s="759"/>
      <c r="K14" s="759"/>
    </row>
    <row r="15" spans="1:14">
      <c r="A15" s="458"/>
      <c r="B15" s="575"/>
      <c r="C15" s="576"/>
      <c r="D15" s="576"/>
      <c r="E15" s="576"/>
      <c r="H15" s="759"/>
      <c r="I15" s="759"/>
      <c r="J15" s="759"/>
      <c r="K15" s="759"/>
    </row>
    <row r="16" spans="1:14">
      <c r="A16" s="458" t="s">
        <v>65</v>
      </c>
      <c r="B16" s="753"/>
      <c r="C16" s="754"/>
      <c r="D16" s="754"/>
      <c r="E16" s="755"/>
      <c r="H16" s="759"/>
      <c r="I16" s="759"/>
      <c r="J16" s="759"/>
      <c r="K16" s="759"/>
    </row>
    <row r="17" spans="1:13">
      <c r="A17" s="577"/>
      <c r="B17" s="578"/>
      <c r="C17" s="578"/>
      <c r="D17" s="576"/>
      <c r="E17" s="578"/>
      <c r="F17" s="579"/>
      <c r="H17" s="759"/>
      <c r="I17" s="759"/>
      <c r="J17" s="759"/>
      <c r="K17" s="759"/>
    </row>
    <row r="18" spans="1:13">
      <c r="A18" s="580" t="s">
        <v>67</v>
      </c>
      <c r="B18" s="753"/>
      <c r="C18" s="754"/>
      <c r="D18" s="754"/>
      <c r="E18" s="755"/>
      <c r="F18" s="579"/>
      <c r="H18" s="759"/>
      <c r="I18" s="759"/>
      <c r="J18" s="759"/>
      <c r="K18" s="759"/>
    </row>
    <row r="19" spans="1:13">
      <c r="A19" s="581" t="s">
        <v>77</v>
      </c>
      <c r="B19" s="576"/>
      <c r="C19" s="576"/>
      <c r="D19" s="582"/>
      <c r="E19" s="578"/>
      <c r="F19" s="579"/>
      <c r="H19" s="759"/>
      <c r="I19" s="759"/>
      <c r="J19" s="759"/>
      <c r="K19" s="759"/>
    </row>
    <row r="20" spans="1:13">
      <c r="A20" s="580" t="s">
        <v>69</v>
      </c>
      <c r="B20" s="756"/>
      <c r="C20" s="757"/>
      <c r="D20" s="757"/>
      <c r="E20" s="758"/>
      <c r="F20" s="579"/>
      <c r="H20" s="759"/>
      <c r="I20" s="759"/>
      <c r="J20" s="759"/>
      <c r="K20" s="759"/>
    </row>
    <row r="21" spans="1:13">
      <c r="A21" s="580"/>
      <c r="B21" s="582"/>
      <c r="C21" s="573"/>
      <c r="D21" s="573"/>
      <c r="E21" s="578"/>
      <c r="F21" s="579"/>
      <c r="H21" s="759"/>
      <c r="I21" s="759"/>
      <c r="J21" s="759"/>
      <c r="K21" s="759"/>
    </row>
    <row r="22" spans="1:13">
      <c r="A22" s="580" t="s">
        <v>71</v>
      </c>
      <c r="B22" s="760"/>
      <c r="C22" s="761"/>
      <c r="D22" s="761"/>
      <c r="E22" s="762"/>
      <c r="F22" s="579"/>
      <c r="H22" s="759"/>
      <c r="I22" s="759"/>
      <c r="J22" s="759"/>
      <c r="K22" s="759"/>
    </row>
    <row r="23" spans="1:13">
      <c r="A23" s="580"/>
      <c r="B23" s="582"/>
      <c r="C23" s="573"/>
      <c r="D23" s="573"/>
      <c r="E23" s="578"/>
      <c r="F23" s="579"/>
      <c r="H23" s="759"/>
      <c r="I23" s="759"/>
      <c r="J23" s="759"/>
      <c r="K23" s="759"/>
    </row>
    <row r="24" spans="1:13">
      <c r="A24" s="580" t="s">
        <v>78</v>
      </c>
      <c r="B24" s="760"/>
      <c r="C24" s="761"/>
      <c r="D24" s="761"/>
      <c r="E24" s="762"/>
      <c r="F24" s="579"/>
      <c r="H24" s="759"/>
      <c r="I24" s="759"/>
      <c r="J24" s="759"/>
      <c r="K24" s="759"/>
    </row>
    <row r="27" spans="1:13" ht="21" customHeight="1">
      <c r="A27" s="751" t="s">
        <v>79</v>
      </c>
      <c r="B27" s="751"/>
      <c r="C27" s="751"/>
      <c r="D27" s="751"/>
      <c r="E27" s="751"/>
      <c r="F27" s="751"/>
      <c r="G27" s="751"/>
      <c r="H27" s="751"/>
      <c r="I27" s="751"/>
      <c r="J27" s="751"/>
      <c r="K27" s="751"/>
    </row>
    <row r="28" spans="1:13" ht="15.75" customHeight="1">
      <c r="A28" s="458" t="s">
        <v>75</v>
      </c>
      <c r="B28" s="753"/>
      <c r="C28" s="754"/>
      <c r="D28" s="754"/>
      <c r="E28" s="755"/>
      <c r="H28" s="759" t="s">
        <v>80</v>
      </c>
      <c r="I28" s="759"/>
      <c r="J28" s="759"/>
      <c r="K28" s="759"/>
      <c r="M28" t="s">
        <v>81</v>
      </c>
    </row>
    <row r="29" spans="1:13">
      <c r="A29" s="458"/>
      <c r="B29" s="575"/>
      <c r="H29" s="759"/>
      <c r="I29" s="759"/>
      <c r="J29" s="759"/>
      <c r="K29" s="759"/>
    </row>
    <row r="30" spans="1:13">
      <c r="A30" s="458" t="s">
        <v>65</v>
      </c>
      <c r="B30" s="753"/>
      <c r="C30" s="754"/>
      <c r="D30" s="754"/>
      <c r="E30" s="755"/>
      <c r="H30" s="759"/>
      <c r="I30" s="759"/>
      <c r="J30" s="759"/>
      <c r="K30" s="759"/>
    </row>
    <row r="31" spans="1:13">
      <c r="A31" s="577"/>
      <c r="B31" s="579"/>
      <c r="C31" s="579"/>
      <c r="E31" s="579"/>
      <c r="F31" s="579"/>
      <c r="H31" s="759"/>
      <c r="I31" s="759"/>
      <c r="J31" s="759"/>
      <c r="K31" s="759"/>
    </row>
    <row r="32" spans="1:13">
      <c r="A32" s="580" t="s">
        <v>67</v>
      </c>
      <c r="B32" s="753"/>
      <c r="C32" s="754"/>
      <c r="D32" s="754"/>
      <c r="E32" s="755"/>
      <c r="F32" s="579"/>
      <c r="H32" s="759"/>
      <c r="I32" s="759"/>
      <c r="J32" s="759"/>
      <c r="K32" s="759"/>
    </row>
    <row r="33" spans="1:11">
      <c r="A33" s="581" t="s">
        <v>77</v>
      </c>
      <c r="D33" s="582"/>
      <c r="E33" s="579"/>
      <c r="F33" s="579"/>
      <c r="H33" s="759"/>
      <c r="I33" s="759"/>
      <c r="J33" s="759"/>
      <c r="K33" s="759"/>
    </row>
    <row r="34" spans="1:11">
      <c r="A34" s="580" t="s">
        <v>69</v>
      </c>
      <c r="B34" s="756"/>
      <c r="C34" s="757"/>
      <c r="D34" s="757"/>
      <c r="E34" s="758"/>
      <c r="F34" s="579"/>
      <c r="H34" s="759"/>
      <c r="I34" s="759"/>
      <c r="J34" s="759"/>
      <c r="K34" s="759"/>
    </row>
    <row r="35" spans="1:11">
      <c r="A35" s="580"/>
      <c r="B35" s="582"/>
      <c r="C35" s="573"/>
      <c r="D35" s="573"/>
      <c r="E35" s="579"/>
      <c r="F35" s="579"/>
      <c r="H35" s="759"/>
      <c r="I35" s="759"/>
      <c r="J35" s="759"/>
      <c r="K35" s="759"/>
    </row>
    <row r="36" spans="1:11">
      <c r="A36" s="580" t="s">
        <v>71</v>
      </c>
      <c r="B36" s="760"/>
      <c r="C36" s="761"/>
      <c r="D36" s="761"/>
      <c r="E36" s="762"/>
      <c r="F36" s="579"/>
      <c r="H36" s="759"/>
      <c r="I36" s="759"/>
      <c r="J36" s="759"/>
      <c r="K36" s="759"/>
    </row>
    <row r="37" spans="1:11">
      <c r="A37" s="580"/>
      <c r="B37" s="582"/>
      <c r="C37" s="573"/>
      <c r="D37" s="573"/>
      <c r="E37" s="579"/>
      <c r="F37" s="579"/>
      <c r="H37" s="759"/>
      <c r="I37" s="759"/>
      <c r="J37" s="759"/>
      <c r="K37" s="759"/>
    </row>
    <row r="38" spans="1:11">
      <c r="A38" s="580" t="s">
        <v>78</v>
      </c>
      <c r="B38" s="760"/>
      <c r="C38" s="761"/>
      <c r="D38" s="761"/>
      <c r="E38" s="762"/>
      <c r="F38" s="579"/>
      <c r="H38" s="759"/>
      <c r="I38" s="759"/>
      <c r="J38" s="759"/>
      <c r="K38" s="759"/>
    </row>
    <row r="39" spans="1:11" ht="15.75" customHeight="1">
      <c r="H39" s="759"/>
      <c r="I39" s="759"/>
      <c r="J39" s="759"/>
      <c r="K39" s="759"/>
    </row>
    <row r="41" spans="1:11" ht="21" customHeight="1">
      <c r="A41" s="751" t="s">
        <v>82</v>
      </c>
      <c r="B41" s="751"/>
      <c r="C41" s="751"/>
      <c r="D41" s="751"/>
      <c r="E41" s="751"/>
      <c r="F41" s="751"/>
      <c r="G41" s="751"/>
      <c r="H41" s="751"/>
      <c r="I41" s="751"/>
      <c r="J41" s="751"/>
      <c r="K41" s="751"/>
    </row>
    <row r="42" spans="1:11" ht="15.75" customHeight="1">
      <c r="A42" s="580" t="s">
        <v>67</v>
      </c>
      <c r="B42" s="753"/>
      <c r="C42" s="754"/>
      <c r="D42" s="754"/>
      <c r="E42" s="755"/>
      <c r="F42" s="579"/>
      <c r="H42" s="759" t="s">
        <v>83</v>
      </c>
      <c r="I42" s="759"/>
      <c r="J42" s="759"/>
      <c r="K42" s="759"/>
    </row>
    <row r="43" spans="1:11">
      <c r="A43" s="581" t="s">
        <v>77</v>
      </c>
      <c r="B43" s="576"/>
      <c r="C43" s="576"/>
      <c r="D43" s="582"/>
      <c r="E43" s="578"/>
      <c r="F43" s="579"/>
      <c r="H43" s="759"/>
      <c r="I43" s="759"/>
      <c r="J43" s="759"/>
      <c r="K43" s="759"/>
    </row>
    <row r="44" spans="1:11">
      <c r="A44" s="580" t="s">
        <v>69</v>
      </c>
      <c r="B44" s="756"/>
      <c r="C44" s="757"/>
      <c r="D44" s="757"/>
      <c r="E44" s="758"/>
      <c r="F44" s="579"/>
      <c r="H44" s="759"/>
      <c r="I44" s="759"/>
      <c r="J44" s="759"/>
      <c r="K44" s="759"/>
    </row>
    <row r="45" spans="1:11">
      <c r="A45" s="580"/>
      <c r="B45" s="582"/>
      <c r="C45" s="573"/>
      <c r="D45" s="573"/>
      <c r="E45" s="578"/>
      <c r="F45" s="579"/>
      <c r="H45" s="759"/>
      <c r="I45" s="759"/>
      <c r="J45" s="759"/>
      <c r="K45" s="759"/>
    </row>
    <row r="46" spans="1:11">
      <c r="A46" s="580" t="s">
        <v>71</v>
      </c>
      <c r="B46" s="760"/>
      <c r="C46" s="761"/>
      <c r="D46" s="761"/>
      <c r="E46" s="762"/>
      <c r="F46" s="579"/>
      <c r="H46" s="759"/>
      <c r="I46" s="759"/>
      <c r="J46" s="759"/>
      <c r="K46" s="759"/>
    </row>
    <row r="47" spans="1:11" ht="15.75" customHeight="1">
      <c r="H47" s="759"/>
      <c r="I47" s="759"/>
      <c r="J47" s="759"/>
      <c r="K47" s="759"/>
    </row>
    <row r="48" spans="1:11" ht="15.75" customHeight="1">
      <c r="H48" s="759"/>
      <c r="I48" s="759"/>
      <c r="J48" s="759"/>
      <c r="K48" s="759"/>
    </row>
    <row r="49" spans="8:11" ht="15.75" customHeight="1">
      <c r="H49" s="759"/>
      <c r="I49" s="759"/>
      <c r="J49" s="759"/>
      <c r="K49" s="759"/>
    </row>
  </sheetData>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51"/>
  <sheetViews>
    <sheetView zoomScaleNormal="100" workbookViewId="0"/>
  </sheetViews>
  <sheetFormatPr defaultColWidth="9" defaultRowHeight="15.75"/>
  <cols>
    <col min="1" max="1" width="52.625" style="46" customWidth="1"/>
    <col min="2" max="2" width="4.625" style="46" customWidth="1"/>
    <col min="3" max="5" width="13.625" style="46" customWidth="1"/>
    <col min="6" max="16384" width="9"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421"/>
      <c r="B4" s="330"/>
      <c r="C4" s="415"/>
      <c r="D4" s="415"/>
      <c r="E4" s="415"/>
    </row>
    <row r="5" spans="1:5">
      <c r="A5" s="341"/>
      <c r="B5" s="332"/>
      <c r="C5" s="21" t="str">
        <f>+'Gen-1'!$C$3</f>
        <v>2022-2023</v>
      </c>
      <c r="D5" s="8" t="str">
        <f>+'Gen-1'!$D$3</f>
        <v>2023-2024</v>
      </c>
      <c r="E5" s="424" t="str">
        <f>+'Gen-1'!$E$3</f>
        <v>2024-2025</v>
      </c>
    </row>
    <row r="6" spans="1:5">
      <c r="A6" s="369"/>
      <c r="B6" s="333"/>
      <c r="C6" s="21" t="str">
        <f>+'Gen-1'!$C$4</f>
        <v>Audited</v>
      </c>
      <c r="D6" s="8" t="str">
        <f>+'Gen-1'!$D$4</f>
        <v>Unaudited</v>
      </c>
      <c r="E6" s="8" t="str">
        <f>+'Gen-1'!$E$4</f>
        <v>Proposed</v>
      </c>
    </row>
    <row r="7" spans="1:5">
      <c r="A7" s="422" t="s">
        <v>386</v>
      </c>
      <c r="B7" s="334" t="s">
        <v>236</v>
      </c>
      <c r="C7" s="21" t="str">
        <f>+'Gen-1'!$C$5</f>
        <v>Actual</v>
      </c>
      <c r="D7" s="8" t="str">
        <f>+'Gen-1'!$D$5</f>
        <v>Actual</v>
      </c>
      <c r="E7" s="8" t="str">
        <f>+'Gen-1'!$E$5</f>
        <v>Budget</v>
      </c>
    </row>
    <row r="8" spans="1:5">
      <c r="A8" s="346" t="s">
        <v>279</v>
      </c>
      <c r="B8" s="334">
        <v>62</v>
      </c>
      <c r="C8" s="338">
        <f>+'No-Fund Warrant-1'!C32</f>
        <v>0</v>
      </c>
      <c r="D8" s="338">
        <f>+'No-Fund Warrant-1'!D32</f>
        <v>0</v>
      </c>
      <c r="E8" s="338" t="e">
        <f>+'No-Fund Warrant-1'!E32</f>
        <v>#DIV/0!</v>
      </c>
    </row>
    <row r="9" spans="1:5">
      <c r="A9" s="339"/>
      <c r="B9" s="339"/>
      <c r="C9" s="357"/>
      <c r="D9" s="357"/>
      <c r="E9" s="357"/>
    </row>
    <row r="10" spans="1:5">
      <c r="A10" s="341" t="s">
        <v>324</v>
      </c>
      <c r="B10" s="341"/>
      <c r="C10" s="353"/>
      <c r="D10" s="353"/>
      <c r="E10" s="353"/>
    </row>
    <row r="11" spans="1:5">
      <c r="A11" s="341" t="s">
        <v>372</v>
      </c>
      <c r="B11" s="336">
        <v>72</v>
      </c>
      <c r="C11" s="355"/>
      <c r="D11" s="355"/>
      <c r="E11" s="355"/>
    </row>
    <row r="12" spans="1:5">
      <c r="A12" s="341" t="s">
        <v>373</v>
      </c>
      <c r="B12" s="336">
        <v>73</v>
      </c>
      <c r="C12" s="355"/>
      <c r="D12" s="355"/>
      <c r="E12" s="355"/>
    </row>
    <row r="13" spans="1:5">
      <c r="A13" s="346" t="s">
        <v>376</v>
      </c>
      <c r="B13" s="334">
        <v>79</v>
      </c>
      <c r="C13" s="351">
        <f>SUM(C11:C12)</f>
        <v>0</v>
      </c>
      <c r="D13" s="351">
        <f>SUM(D11:D12)</f>
        <v>0</v>
      </c>
      <c r="E13" s="351">
        <f>SUM(E11:E12)</f>
        <v>0</v>
      </c>
    </row>
    <row r="14" spans="1:5">
      <c r="A14" s="339"/>
      <c r="B14" s="332"/>
      <c r="C14" s="357"/>
      <c r="D14" s="357"/>
      <c r="E14" s="357"/>
    </row>
    <row r="15" spans="1:5">
      <c r="A15" s="358" t="s">
        <v>361</v>
      </c>
      <c r="B15" s="334">
        <v>89</v>
      </c>
      <c r="C15" s="354"/>
      <c r="D15" s="354"/>
      <c r="E15" s="354"/>
    </row>
    <row r="16" spans="1:5">
      <c r="A16" s="339"/>
      <c r="B16" s="332"/>
      <c r="C16" s="371"/>
      <c r="D16" s="357"/>
      <c r="E16" s="357"/>
    </row>
    <row r="17" spans="1:5">
      <c r="A17" s="346" t="s">
        <v>377</v>
      </c>
      <c r="B17" s="334">
        <v>90</v>
      </c>
      <c r="C17" s="351">
        <f>SUM(C13+C15)</f>
        <v>0</v>
      </c>
      <c r="D17" s="351">
        <f>SUM(D13+D15)</f>
        <v>0</v>
      </c>
      <c r="E17" s="351">
        <f>SUM(E13+E15)</f>
        <v>0</v>
      </c>
    </row>
    <row r="18" spans="1:5">
      <c r="A18" s="339"/>
      <c r="B18" s="332"/>
      <c r="C18" s="357"/>
      <c r="D18" s="357"/>
      <c r="E18" s="357"/>
    </row>
    <row r="19" spans="1:5">
      <c r="A19" s="346" t="s">
        <v>378</v>
      </c>
      <c r="B19" s="334">
        <v>93</v>
      </c>
      <c r="C19" s="351">
        <f>SUM(C8-C17)</f>
        <v>0</v>
      </c>
      <c r="D19" s="351">
        <f>SUM(D8-D17)</f>
        <v>0</v>
      </c>
      <c r="E19" s="405" t="s">
        <v>317</v>
      </c>
    </row>
    <row r="20" spans="1:5">
      <c r="A20" s="341" t="s">
        <v>299</v>
      </c>
      <c r="B20" s="333"/>
      <c r="C20" s="363"/>
      <c r="D20" s="363"/>
      <c r="E20" s="353"/>
    </row>
    <row r="21" spans="1:5">
      <c r="A21" s="359" t="s">
        <v>300</v>
      </c>
      <c r="B21" s="334">
        <v>94</v>
      </c>
      <c r="C21" s="363"/>
      <c r="D21" s="363"/>
      <c r="E21" s="351">
        <f>+'No-Fund Warrant-1'!E8</f>
        <v>0</v>
      </c>
    </row>
    <row r="22" spans="1:5">
      <c r="A22" s="360" t="s">
        <v>301</v>
      </c>
      <c r="B22" s="336">
        <v>95</v>
      </c>
      <c r="C22" s="363"/>
      <c r="D22" s="363"/>
      <c r="E22" s="361">
        <f>+'No-Fund Warrant-1'!E15</f>
        <v>0</v>
      </c>
    </row>
    <row r="23" spans="1:5">
      <c r="A23" s="360" t="s">
        <v>326</v>
      </c>
      <c r="B23" s="336">
        <v>96</v>
      </c>
      <c r="C23" s="363"/>
      <c r="D23" s="363"/>
      <c r="E23" s="361" t="e">
        <f>+'No-Fund Warrant-1'!E30-'No-Fund Warrant-1'!E15</f>
        <v>#DIV/0!</v>
      </c>
    </row>
    <row r="24" spans="1:5">
      <c r="A24" s="360" t="s">
        <v>381</v>
      </c>
      <c r="B24" s="336">
        <v>97</v>
      </c>
      <c r="C24" s="363"/>
      <c r="D24" s="363"/>
      <c r="E24" s="355" t="e">
        <f>E23*0.5</f>
        <v>#DIV/0!</v>
      </c>
    </row>
    <row r="25" spans="1:5">
      <c r="A25" s="339"/>
      <c r="B25" s="332"/>
      <c r="C25" s="363"/>
      <c r="D25" s="363"/>
      <c r="E25" s="357"/>
    </row>
    <row r="26" spans="1:5">
      <c r="A26" s="346" t="s">
        <v>304</v>
      </c>
      <c r="B26" s="334">
        <v>98</v>
      </c>
      <c r="C26" s="363"/>
      <c r="D26" s="363"/>
      <c r="E26" s="351" t="e">
        <f>SUM(E21:E24)</f>
        <v>#DIV/0!</v>
      </c>
    </row>
    <row r="27" spans="1:5">
      <c r="A27" s="349"/>
      <c r="B27" s="332"/>
      <c r="C27" s="363"/>
      <c r="D27" s="363"/>
      <c r="E27" s="357"/>
    </row>
    <row r="28" spans="1:5">
      <c r="A28" s="346" t="s">
        <v>305</v>
      </c>
      <c r="B28" s="334">
        <v>99</v>
      </c>
      <c r="C28" s="363"/>
      <c r="D28" s="363"/>
      <c r="E28" s="351">
        <f>E17</f>
        <v>0</v>
      </c>
    </row>
    <row r="29" spans="1:5">
      <c r="A29" s="360" t="s">
        <v>306</v>
      </c>
      <c r="B29" s="336">
        <v>100</v>
      </c>
      <c r="C29" s="363"/>
      <c r="D29" s="363"/>
      <c r="E29" s="355">
        <f>E28*0.5</f>
        <v>0</v>
      </c>
    </row>
    <row r="30" spans="1:5">
      <c r="A30" s="360" t="s">
        <v>307</v>
      </c>
      <c r="B30" s="336">
        <v>101</v>
      </c>
      <c r="C30" s="363"/>
      <c r="D30" s="363"/>
      <c r="E30" s="361">
        <f>E28+E29</f>
        <v>0</v>
      </c>
    </row>
    <row r="31" spans="1:5">
      <c r="A31" s="360" t="s">
        <v>328</v>
      </c>
      <c r="B31" s="336">
        <v>102</v>
      </c>
      <c r="C31" s="330"/>
      <c r="D31" s="330"/>
      <c r="E31" s="10" t="e">
        <f>+E30-E26</f>
        <v>#DIV/0!</v>
      </c>
    </row>
    <row r="32" spans="1:5">
      <c r="A32" s="360" t="s">
        <v>329</v>
      </c>
      <c r="B32" s="336">
        <v>103</v>
      </c>
      <c r="C32" s="368">
        <f>+'F112-2'!B38</f>
        <v>0</v>
      </c>
      <c r="D32" s="330"/>
      <c r="E32" s="12" t="e">
        <f>+E33-E31</f>
        <v>#DIV/0!</v>
      </c>
    </row>
    <row r="33" spans="1:5">
      <c r="A33" s="360" t="s">
        <v>330</v>
      </c>
      <c r="B33" s="336">
        <v>104</v>
      </c>
      <c r="C33" s="330"/>
      <c r="D33" s="330"/>
      <c r="E33" s="12" t="e">
        <f>+E31/(1-C32)</f>
        <v>#DIV/0!</v>
      </c>
    </row>
    <row r="34" spans="1:5">
      <c r="A34" s="330"/>
      <c r="B34" s="367"/>
      <c r="C34" s="330"/>
      <c r="D34" s="330"/>
      <c r="E34" s="2"/>
    </row>
    <row r="35" spans="1:5">
      <c r="A35" s="330"/>
      <c r="B35" s="367"/>
      <c r="C35" s="330"/>
      <c r="D35" s="330"/>
      <c r="E35" s="2"/>
    </row>
    <row r="36" spans="1:5">
      <c r="A36" s="330"/>
      <c r="B36" s="367"/>
      <c r="C36" s="330"/>
      <c r="D36" s="330"/>
      <c r="E36" s="2"/>
    </row>
    <row r="37" spans="1:5">
      <c r="A37" s="330"/>
      <c r="B37" s="367"/>
      <c r="C37" s="330"/>
      <c r="D37" s="330"/>
      <c r="E37" s="2"/>
    </row>
    <row r="38" spans="1:5">
      <c r="A38" s="330"/>
      <c r="B38" s="367"/>
      <c r="C38" s="330"/>
      <c r="D38" s="330"/>
      <c r="E38" s="2"/>
    </row>
    <row r="39" spans="1:5">
      <c r="A39" s="330"/>
      <c r="B39" s="367"/>
      <c r="C39" s="330"/>
      <c r="D39" s="330"/>
      <c r="E39" s="2"/>
    </row>
    <row r="40" spans="1:5">
      <c r="A40" s="330"/>
      <c r="B40" s="367"/>
      <c r="C40" s="330"/>
      <c r="D40" s="330"/>
      <c r="E40" s="2"/>
    </row>
    <row r="41" spans="1:5">
      <c r="A41" s="330"/>
      <c r="B41" s="367"/>
      <c r="C41" s="330"/>
      <c r="D41" s="330"/>
      <c r="E41" s="2"/>
    </row>
    <row r="42" spans="1:5">
      <c r="A42" s="330"/>
      <c r="B42" s="367"/>
      <c r="C42" s="330"/>
      <c r="D42" s="330"/>
      <c r="E42" s="2"/>
    </row>
    <row r="43" spans="1:5">
      <c r="A43" s="330"/>
      <c r="B43" s="367"/>
      <c r="C43" s="330"/>
      <c r="D43" s="330"/>
      <c r="E43" s="2"/>
    </row>
    <row r="44" spans="1:5">
      <c r="A44" s="330"/>
      <c r="B44" s="367"/>
      <c r="C44" s="330"/>
      <c r="D44" s="330"/>
      <c r="E44" s="2"/>
    </row>
    <row r="45" spans="1:5">
      <c r="A45" s="330"/>
      <c r="B45" s="367"/>
      <c r="C45" s="330"/>
      <c r="D45" s="330"/>
      <c r="E45" s="2"/>
    </row>
    <row r="46" spans="1:5">
      <c r="A46" s="330"/>
      <c r="B46" s="367"/>
      <c r="C46" s="330"/>
      <c r="D46" s="330"/>
      <c r="E46" s="2"/>
    </row>
    <row r="47" spans="1:5">
      <c r="A47" s="330"/>
      <c r="B47" s="367"/>
      <c r="C47" s="330"/>
      <c r="D47" s="330"/>
      <c r="E47" s="2"/>
    </row>
    <row r="48" spans="1:5">
      <c r="A48" s="330"/>
      <c r="B48" s="367"/>
      <c r="C48" s="330"/>
      <c r="D48" s="330"/>
      <c r="E48" s="2"/>
    </row>
    <row r="49" spans="1:5">
      <c r="A49" s="330"/>
      <c r="B49" s="367"/>
      <c r="C49" s="330"/>
      <c r="D49" s="330"/>
      <c r="E49" s="2"/>
    </row>
    <row r="50" spans="1:5">
      <c r="A50" s="330"/>
      <c r="B50" s="367"/>
      <c r="C50" s="330"/>
      <c r="D50" s="330"/>
      <c r="E50" s="2"/>
    </row>
    <row r="51" spans="1:5">
      <c r="A51" s="208" t="s">
        <v>204</v>
      </c>
      <c r="B51" s="209"/>
      <c r="C51" s="209"/>
      <c r="D51" s="209"/>
      <c r="E51" s="209"/>
    </row>
  </sheetData>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50"/>
  <sheetViews>
    <sheetView zoomScaleNormal="100" workbookViewId="0">
      <selection activeCell="A2" sqref="A2"/>
    </sheetView>
  </sheetViews>
  <sheetFormatPr defaultColWidth="9" defaultRowHeight="15.75"/>
  <cols>
    <col min="1" max="1" width="52.625" style="46" customWidth="1"/>
    <col min="2" max="2" width="4.625" style="46" customWidth="1"/>
    <col min="3" max="5" width="13.625" style="46" customWidth="1"/>
    <col min="6" max="16384" width="9" style="46"/>
  </cols>
  <sheetData>
    <row r="1" spans="1:5">
      <c r="A1" s="330"/>
      <c r="B1" s="330"/>
      <c r="C1" s="330"/>
      <c r="D1" s="330"/>
      <c r="E1" s="331" t="s">
        <v>186</v>
      </c>
    </row>
    <row r="2" spans="1:5">
      <c r="A2" s="330"/>
      <c r="B2" s="330"/>
      <c r="C2" s="330"/>
      <c r="D2" s="330"/>
      <c r="E2" s="331" t="s">
        <v>365</v>
      </c>
    </row>
    <row r="3" spans="1:5">
      <c r="A3" s="330" t="s">
        <v>227</v>
      </c>
      <c r="B3" s="330"/>
      <c r="C3" s="330"/>
      <c r="D3" s="330"/>
      <c r="E3" s="3" t="str">
        <f>+'Gen-1'!$E$2</f>
        <v>2024-2025</v>
      </c>
    </row>
    <row r="4" spans="1:5">
      <c r="A4" s="421"/>
      <c r="B4" s="330"/>
      <c r="C4" s="415"/>
      <c r="D4" s="415"/>
      <c r="E4" s="415"/>
    </row>
    <row r="5" spans="1:5">
      <c r="A5" s="339"/>
      <c r="B5" s="332"/>
      <c r="C5" s="21" t="str">
        <f>+'Gen-1'!$C$3</f>
        <v>2022-2023</v>
      </c>
      <c r="D5" s="8" t="str">
        <f>+'Gen-1'!$D$3</f>
        <v>2023-2024</v>
      </c>
      <c r="E5" s="424" t="str">
        <f>+'Gen-1'!$E$3</f>
        <v>2024-2025</v>
      </c>
    </row>
    <row r="6" spans="1:5">
      <c r="A6" s="341"/>
      <c r="B6" s="333"/>
      <c r="C6" s="21" t="str">
        <f>+'Gen-1'!$C$4</f>
        <v>Audited</v>
      </c>
      <c r="D6" s="8" t="str">
        <f>+'Gen-1'!$D$4</f>
        <v>Unaudited</v>
      </c>
      <c r="E6" s="8" t="str">
        <f>+'Gen-1'!$E$4</f>
        <v>Proposed</v>
      </c>
    </row>
    <row r="7" spans="1:5">
      <c r="A7" s="422" t="s">
        <v>32</v>
      </c>
      <c r="B7" s="334" t="s">
        <v>236</v>
      </c>
      <c r="C7" s="21" t="str">
        <f>+'Gen-1'!$C$5</f>
        <v>Actual</v>
      </c>
      <c r="D7" s="8" t="str">
        <f>+'Gen-1'!$D$5</f>
        <v>Actual</v>
      </c>
      <c r="E7" s="8" t="str">
        <f>+'Gen-1'!$E$5</f>
        <v>Budget</v>
      </c>
    </row>
    <row r="8" spans="1:5">
      <c r="A8" s="335" t="s">
        <v>239</v>
      </c>
      <c r="B8" s="336">
        <v>3</v>
      </c>
      <c r="C8" s="355"/>
      <c r="D8" s="361">
        <f>C32</f>
        <v>0</v>
      </c>
      <c r="E8" s="361">
        <f>D32</f>
        <v>0</v>
      </c>
    </row>
    <row r="9" spans="1:5">
      <c r="A9" s="341" t="s">
        <v>243</v>
      </c>
      <c r="B9" s="333"/>
      <c r="C9" s="353"/>
      <c r="D9" s="353"/>
      <c r="E9" s="353"/>
    </row>
    <row r="10" spans="1:5">
      <c r="A10" s="339" t="s">
        <v>258</v>
      </c>
      <c r="B10" s="332"/>
      <c r="C10" s="363"/>
      <c r="D10" s="357"/>
      <c r="E10" s="357"/>
    </row>
    <row r="11" spans="1:5">
      <c r="A11" s="341" t="s">
        <v>265</v>
      </c>
      <c r="B11" s="336">
        <v>36</v>
      </c>
      <c r="C11" s="355"/>
      <c r="D11" s="355"/>
      <c r="E11" s="355"/>
    </row>
    <row r="12" spans="1:5">
      <c r="A12" s="346" t="s">
        <v>266</v>
      </c>
      <c r="B12" s="336">
        <v>39</v>
      </c>
      <c r="C12" s="361">
        <f>SUM(C11:C11)</f>
        <v>0</v>
      </c>
      <c r="D12" s="361">
        <f>SUM(D11:D11)</f>
        <v>0</v>
      </c>
      <c r="E12" s="361">
        <f>SUM(E11:E11)</f>
        <v>0</v>
      </c>
    </row>
    <row r="13" spans="1:5">
      <c r="A13" s="339" t="s">
        <v>267</v>
      </c>
      <c r="B13" s="332"/>
      <c r="C13" s="363"/>
      <c r="D13" s="357"/>
      <c r="E13" s="357"/>
    </row>
    <row r="14" spans="1:5">
      <c r="A14" s="341" t="s">
        <v>268</v>
      </c>
      <c r="B14" s="334">
        <v>40</v>
      </c>
      <c r="C14" s="364"/>
      <c r="D14" s="354"/>
      <c r="E14" s="354"/>
    </row>
    <row r="15" spans="1:5">
      <c r="A15" s="341" t="s">
        <v>269</v>
      </c>
      <c r="B15" s="336">
        <v>41</v>
      </c>
      <c r="C15" s="355"/>
      <c r="D15" s="355"/>
      <c r="E15" s="355"/>
    </row>
    <row r="16" spans="1:5">
      <c r="A16" s="341" t="s">
        <v>387</v>
      </c>
      <c r="B16" s="336">
        <v>42</v>
      </c>
      <c r="C16" s="355"/>
      <c r="D16" s="355"/>
      <c r="E16" s="355"/>
    </row>
    <row r="17" spans="1:5">
      <c r="A17" s="341" t="s">
        <v>271</v>
      </c>
      <c r="B17" s="336">
        <v>43</v>
      </c>
      <c r="C17" s="355"/>
      <c r="D17" s="355"/>
      <c r="E17" s="405" t="s">
        <v>317</v>
      </c>
    </row>
    <row r="18" spans="1:5">
      <c r="A18" s="346" t="s">
        <v>272</v>
      </c>
      <c r="B18" s="336">
        <v>49</v>
      </c>
      <c r="C18" s="361">
        <f>SUM(C14:C17)</f>
        <v>0</v>
      </c>
      <c r="D18" s="361">
        <f>SUM(D14:D17)</f>
        <v>0</v>
      </c>
      <c r="E18" s="361">
        <f>SUM(E14:E17)</f>
        <v>0</v>
      </c>
    </row>
    <row r="19" spans="1:5">
      <c r="A19" s="349" t="s">
        <v>369</v>
      </c>
      <c r="B19" s="332"/>
      <c r="C19" s="357"/>
      <c r="D19" s="357"/>
      <c r="E19" s="357"/>
    </row>
    <row r="20" spans="1:5">
      <c r="A20" s="346" t="s">
        <v>388</v>
      </c>
      <c r="B20" s="334">
        <v>60</v>
      </c>
      <c r="C20" s="351">
        <f>SUM(C18+C12)</f>
        <v>0</v>
      </c>
      <c r="D20" s="351">
        <f>SUM(D18+D12)</f>
        <v>0</v>
      </c>
      <c r="E20" s="351">
        <f>SUM(E18+E12)</f>
        <v>0</v>
      </c>
    </row>
    <row r="21" spans="1:5">
      <c r="A21" s="346" t="s">
        <v>275</v>
      </c>
      <c r="B21" s="334">
        <v>62</v>
      </c>
      <c r="C21" s="351">
        <f>SUM(C8+C20)</f>
        <v>0</v>
      </c>
      <c r="D21" s="351">
        <f>SUM(D8+D20)</f>
        <v>0</v>
      </c>
      <c r="E21" s="351">
        <f>SUM(E8+E20)</f>
        <v>0</v>
      </c>
    </row>
    <row r="22" spans="1:5">
      <c r="A22" s="339"/>
      <c r="B22" s="339"/>
      <c r="C22" s="357"/>
      <c r="D22" s="357"/>
      <c r="E22" s="357"/>
    </row>
    <row r="23" spans="1:5">
      <c r="A23" s="341" t="s">
        <v>280</v>
      </c>
      <c r="B23" s="341"/>
      <c r="C23" s="353"/>
      <c r="D23" s="353"/>
      <c r="E23" s="353"/>
    </row>
    <row r="24" spans="1:5">
      <c r="A24" s="341" t="s">
        <v>372</v>
      </c>
      <c r="B24" s="336">
        <v>72</v>
      </c>
      <c r="C24" s="355"/>
      <c r="D24" s="355"/>
      <c r="E24" s="355"/>
    </row>
    <row r="25" spans="1:5">
      <c r="A25" s="341" t="s">
        <v>373</v>
      </c>
      <c r="B25" s="336">
        <v>73</v>
      </c>
      <c r="C25" s="355"/>
      <c r="D25" s="355"/>
      <c r="E25" s="355"/>
    </row>
    <row r="26" spans="1:5">
      <c r="A26" s="341" t="s">
        <v>374</v>
      </c>
      <c r="B26" s="336">
        <v>74</v>
      </c>
      <c r="C26" s="355"/>
      <c r="D26" s="355"/>
      <c r="E26" s="355"/>
    </row>
    <row r="27" spans="1:5">
      <c r="A27" s="341" t="s">
        <v>375</v>
      </c>
      <c r="B27" s="336">
        <v>75</v>
      </c>
      <c r="C27" s="355"/>
      <c r="D27" s="355"/>
      <c r="E27" s="355"/>
    </row>
    <row r="28" spans="1:5">
      <c r="A28" s="346" t="s">
        <v>376</v>
      </c>
      <c r="B28" s="334">
        <v>79</v>
      </c>
      <c r="C28" s="351">
        <f>SUM(C24:C27)</f>
        <v>0</v>
      </c>
      <c r="D28" s="351">
        <f>SUM(D24:D27)</f>
        <v>0</v>
      </c>
      <c r="E28" s="351">
        <f>SUM(E24:E27)</f>
        <v>0</v>
      </c>
    </row>
    <row r="29" spans="1:5">
      <c r="A29" s="358" t="s">
        <v>361</v>
      </c>
      <c r="B29" s="334">
        <v>89</v>
      </c>
      <c r="C29" s="351"/>
      <c r="D29" s="351"/>
      <c r="E29" s="351"/>
    </row>
    <row r="30" spans="1:5">
      <c r="A30" s="346" t="s">
        <v>377</v>
      </c>
      <c r="B30" s="334">
        <v>90</v>
      </c>
      <c r="C30" s="351">
        <f>SUM(C28+C29)</f>
        <v>0</v>
      </c>
      <c r="D30" s="351">
        <f>SUM(D28+D29)</f>
        <v>0</v>
      </c>
      <c r="E30" s="351">
        <f>SUM(E28+E29)</f>
        <v>0</v>
      </c>
    </row>
    <row r="31" spans="1:5">
      <c r="A31" s="339"/>
      <c r="B31" s="332"/>
      <c r="C31" s="357"/>
      <c r="D31" s="357"/>
      <c r="E31" s="357"/>
    </row>
    <row r="32" spans="1:5">
      <c r="A32" s="346" t="s">
        <v>378</v>
      </c>
      <c r="B32" s="334">
        <v>93</v>
      </c>
      <c r="C32" s="351">
        <f>SUM(C21-C30)</f>
        <v>0</v>
      </c>
      <c r="D32" s="351">
        <f>SUM(D21-D30)</f>
        <v>0</v>
      </c>
      <c r="E32" s="351">
        <f>SUM(E21-E30)</f>
        <v>0</v>
      </c>
    </row>
    <row r="33" spans="1:5">
      <c r="A33" s="366"/>
      <c r="B33" s="367"/>
      <c r="C33" s="363"/>
      <c r="D33" s="363"/>
      <c r="E33" s="363"/>
    </row>
    <row r="34" spans="1:5">
      <c r="A34" s="366"/>
      <c r="B34" s="367"/>
      <c r="C34" s="363"/>
      <c r="D34" s="363"/>
      <c r="E34" s="363"/>
    </row>
    <row r="35" spans="1:5">
      <c r="A35" s="366"/>
      <c r="B35" s="367"/>
      <c r="C35" s="363"/>
      <c r="D35" s="363"/>
      <c r="E35" s="363"/>
    </row>
    <row r="36" spans="1:5">
      <c r="A36" s="366"/>
      <c r="B36" s="367"/>
      <c r="C36" s="363"/>
      <c r="D36" s="363"/>
      <c r="E36" s="363"/>
    </row>
    <row r="37" spans="1:5">
      <c r="A37" s="366"/>
      <c r="B37" s="367"/>
      <c r="C37" s="363"/>
      <c r="D37" s="363"/>
      <c r="E37" s="363"/>
    </row>
    <row r="38" spans="1:5">
      <c r="A38" s="366"/>
      <c r="B38" s="367"/>
      <c r="C38" s="363"/>
      <c r="D38" s="363"/>
      <c r="E38" s="363"/>
    </row>
    <row r="39" spans="1:5">
      <c r="A39" s="366"/>
      <c r="B39" s="367"/>
      <c r="C39" s="363"/>
      <c r="D39" s="363"/>
      <c r="E39" s="363"/>
    </row>
    <row r="40" spans="1:5">
      <c r="A40" s="366"/>
      <c r="B40" s="367"/>
      <c r="C40" s="363"/>
      <c r="D40" s="363"/>
      <c r="E40" s="363"/>
    </row>
    <row r="41" spans="1:5">
      <c r="A41" s="366"/>
      <c r="B41" s="367"/>
      <c r="C41" s="363"/>
      <c r="D41" s="363"/>
      <c r="E41" s="363"/>
    </row>
    <row r="42" spans="1:5">
      <c r="A42" s="366"/>
      <c r="B42" s="367"/>
      <c r="C42" s="363"/>
      <c r="D42" s="363"/>
      <c r="E42" s="363"/>
    </row>
    <row r="43" spans="1:5">
      <c r="A43" s="366"/>
      <c r="B43" s="367"/>
      <c r="C43" s="363"/>
      <c r="D43" s="363"/>
      <c r="E43" s="363"/>
    </row>
    <row r="44" spans="1:5">
      <c r="A44" s="366"/>
      <c r="B44" s="367"/>
      <c r="C44" s="363"/>
      <c r="D44" s="363"/>
      <c r="E44" s="363"/>
    </row>
    <row r="45" spans="1:5">
      <c r="A45" s="366"/>
      <c r="B45" s="367"/>
      <c r="C45" s="363"/>
      <c r="D45" s="363"/>
      <c r="E45" s="363"/>
    </row>
    <row r="46" spans="1:5">
      <c r="A46" s="366"/>
      <c r="B46" s="367"/>
      <c r="C46" s="363"/>
      <c r="D46" s="363"/>
      <c r="E46" s="363"/>
    </row>
    <row r="47" spans="1:5">
      <c r="A47" s="366"/>
      <c r="B47" s="367"/>
      <c r="C47" s="363"/>
      <c r="D47" s="363"/>
      <c r="E47" s="363"/>
    </row>
    <row r="48" spans="1:5">
      <c r="A48" s="366"/>
      <c r="B48" s="367"/>
      <c r="C48" s="363"/>
      <c r="D48" s="363"/>
      <c r="E48" s="363"/>
    </row>
    <row r="49" spans="1:5">
      <c r="A49" s="366"/>
      <c r="B49" s="367"/>
      <c r="C49" s="363"/>
      <c r="D49" s="363"/>
      <c r="E49" s="363"/>
    </row>
    <row r="50" spans="1:5">
      <c r="A50" s="769" t="s">
        <v>204</v>
      </c>
      <c r="B50" s="769"/>
      <c r="C50" s="769"/>
      <c r="D50" s="769"/>
      <c r="E50" s="769"/>
    </row>
  </sheetData>
  <mergeCells count="1">
    <mergeCell ref="A50:E50"/>
  </mergeCells>
  <phoneticPr fontId="0" type="noConversion"/>
  <printOptions horizontalCentered="1"/>
  <pageMargins left="0.5" right="0.5" top="0.5" bottom="0.5" header="0.5" footer="0.5"/>
  <pageSetup scale="85"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52"/>
  <sheetViews>
    <sheetView zoomScaleNormal="100" workbookViewId="0">
      <selection activeCell="G19" sqref="G19"/>
    </sheetView>
  </sheetViews>
  <sheetFormatPr defaultColWidth="9" defaultRowHeight="15.75"/>
  <cols>
    <col min="1" max="1" width="22.75" style="2" customWidth="1"/>
    <col min="2" max="2" width="12.75" style="2" customWidth="1"/>
    <col min="3" max="3" width="7.125" style="447" bestFit="1" customWidth="1"/>
    <col min="4" max="4" width="12.75" style="2" customWidth="1"/>
    <col min="5" max="5" width="7.75" style="447" customWidth="1"/>
    <col min="6" max="7" width="12.75" style="2" customWidth="1"/>
    <col min="8" max="8" width="7.125" style="447" customWidth="1"/>
    <col min="9" max="16384" width="9" style="2"/>
  </cols>
  <sheetData>
    <row r="1" spans="1:8">
      <c r="A1" s="624" t="s">
        <v>389</v>
      </c>
      <c r="B1" s="624"/>
      <c r="C1" s="625"/>
      <c r="D1" s="624"/>
      <c r="E1" s="625"/>
      <c r="F1" s="624"/>
      <c r="G1" s="624"/>
      <c r="H1" s="626" t="s">
        <v>186</v>
      </c>
    </row>
    <row r="2" spans="1:8">
      <c r="A2" s="772" t="s">
        <v>390</v>
      </c>
      <c r="B2" s="772"/>
      <c r="C2" s="772"/>
      <c r="D2" s="772"/>
      <c r="E2" s="772"/>
      <c r="F2" s="772"/>
      <c r="G2" s="772"/>
      <c r="H2" s="772"/>
    </row>
    <row r="3" spans="1:8">
      <c r="A3" s="772" t="s">
        <v>391</v>
      </c>
      <c r="B3" s="772"/>
      <c r="C3" s="772"/>
      <c r="D3" s="772"/>
      <c r="E3" s="772"/>
      <c r="F3" s="772"/>
      <c r="G3" s="772"/>
      <c r="H3" s="772"/>
    </row>
    <row r="4" spans="1:8" ht="9" customHeight="1">
      <c r="A4" s="624"/>
      <c r="B4" s="624"/>
      <c r="C4" s="625"/>
      <c r="D4" s="624"/>
      <c r="E4" s="625"/>
      <c r="F4" s="624"/>
      <c r="G4" s="624"/>
      <c r="H4" s="625"/>
    </row>
    <row r="5" spans="1:8">
      <c r="A5" s="770" t="str">
        <f>CONCATENATE("The governing body of ",inputPrYr!D3," in ",inputPrYr!D4," will meet on")</f>
        <v>The governing body of  in  will meet on</v>
      </c>
      <c r="B5" s="770"/>
      <c r="C5" s="770"/>
      <c r="D5" s="770"/>
      <c r="E5" s="770"/>
      <c r="F5" s="770"/>
      <c r="G5" s="770"/>
      <c r="H5" s="770"/>
    </row>
    <row r="6" spans="1:8">
      <c r="A6" s="770" t="str">
        <f>CONCATENATE(inputHearing!B18, " at ",inputHearing!B20," at ", inputHearing!B22)</f>
        <v xml:space="preserve"> at  at </v>
      </c>
      <c r="B6" s="770"/>
      <c r="C6" s="770"/>
      <c r="D6" s="770"/>
      <c r="E6" s="770"/>
      <c r="F6" s="770"/>
      <c r="G6" s="770"/>
      <c r="H6" s="770"/>
    </row>
    <row r="7" spans="1:8">
      <c r="A7" s="770" t="s">
        <v>392</v>
      </c>
      <c r="B7" s="770"/>
      <c r="C7" s="770"/>
      <c r="D7" s="770"/>
      <c r="E7" s="770"/>
      <c r="F7" s="770"/>
      <c r="G7" s="770"/>
      <c r="H7" s="770"/>
    </row>
    <row r="8" spans="1:8">
      <c r="A8" s="770" t="str">
        <f>CONCATENATE("tax to be levied, and to consider amendments. Detailed budget information is available at ",inputHearing!B24)</f>
        <v xml:space="preserve">tax to be levied, and to consider amendments. Detailed budget information is available at </v>
      </c>
      <c r="B8" s="770"/>
      <c r="C8" s="770"/>
      <c r="D8" s="770"/>
      <c r="E8" s="770"/>
      <c r="F8" s="770"/>
      <c r="G8" s="770"/>
      <c r="H8" s="770"/>
    </row>
    <row r="9" spans="1:8">
      <c r="A9" s="770" t="s">
        <v>393</v>
      </c>
      <c r="B9" s="770"/>
      <c r="C9" s="770"/>
      <c r="D9" s="770"/>
      <c r="E9" s="770"/>
      <c r="F9" s="770"/>
      <c r="G9" s="770"/>
      <c r="H9" s="770"/>
    </row>
    <row r="10" spans="1:8" ht="6.75" customHeight="1">
      <c r="A10" s="697"/>
      <c r="B10" s="697"/>
      <c r="C10" s="627"/>
      <c r="D10" s="697"/>
      <c r="E10" s="627"/>
      <c r="F10" s="697"/>
      <c r="G10" s="697"/>
      <c r="H10" s="627"/>
    </row>
    <row r="11" spans="1:8">
      <c r="A11" s="778" t="s">
        <v>394</v>
      </c>
      <c r="B11" s="778"/>
      <c r="C11" s="778"/>
      <c r="D11" s="778"/>
      <c r="E11" s="778"/>
      <c r="F11" s="778"/>
      <c r="G11" s="778"/>
      <c r="H11" s="778"/>
    </row>
    <row r="12" spans="1:8">
      <c r="A12" s="776" t="s">
        <v>395</v>
      </c>
      <c r="B12" s="776"/>
      <c r="C12" s="776"/>
      <c r="D12" s="776"/>
      <c r="E12" s="776"/>
      <c r="F12" s="776"/>
      <c r="G12" s="776"/>
      <c r="H12" s="776"/>
    </row>
    <row r="13" spans="1:8">
      <c r="A13" s="776" t="s">
        <v>396</v>
      </c>
      <c r="B13" s="776"/>
      <c r="C13" s="776"/>
      <c r="D13" s="776"/>
      <c r="E13" s="776"/>
      <c r="F13" s="776"/>
      <c r="G13" s="776"/>
      <c r="H13" s="776"/>
    </row>
    <row r="14" spans="1:8">
      <c r="A14" s="776" t="s">
        <v>397</v>
      </c>
      <c r="B14" s="776"/>
      <c r="C14" s="776"/>
      <c r="D14" s="776"/>
      <c r="E14" s="776"/>
      <c r="F14" s="776"/>
      <c r="G14" s="776"/>
      <c r="H14" s="776"/>
    </row>
    <row r="15" spans="1:8" ht="8.25" customHeight="1">
      <c r="A15" s="624"/>
      <c r="B15" s="624"/>
      <c r="C15" s="625"/>
      <c r="D15" s="624"/>
      <c r="E15" s="625"/>
      <c r="F15" s="624"/>
      <c r="G15" s="624"/>
      <c r="H15" s="625"/>
    </row>
    <row r="16" spans="1:8">
      <c r="A16" s="624"/>
      <c r="B16" s="773" t="str">
        <f>'Gen-1'!C3</f>
        <v>2022-2023</v>
      </c>
      <c r="C16" s="774"/>
      <c r="D16" s="773" t="str">
        <f>'Gen-1'!D3</f>
        <v>2023-2024</v>
      </c>
      <c r="E16" s="774"/>
      <c r="F16" s="773" t="s">
        <v>398</v>
      </c>
      <c r="G16" s="775"/>
      <c r="H16" s="774"/>
    </row>
    <row r="17" spans="1:8">
      <c r="A17" s="624"/>
      <c r="B17" s="628" t="s">
        <v>237</v>
      </c>
      <c r="C17" s="629" t="s">
        <v>237</v>
      </c>
      <c r="D17" s="630" t="s">
        <v>237</v>
      </c>
      <c r="E17" s="631" t="s">
        <v>399</v>
      </c>
      <c r="F17" s="698" t="s">
        <v>400</v>
      </c>
      <c r="G17" s="630" t="s">
        <v>190</v>
      </c>
      <c r="H17" s="631" t="s">
        <v>401</v>
      </c>
    </row>
    <row r="18" spans="1:8">
      <c r="A18" s="624"/>
      <c r="B18" s="628" t="s">
        <v>402</v>
      </c>
      <c r="C18" s="629" t="s">
        <v>403</v>
      </c>
      <c r="D18" s="632" t="s">
        <v>402</v>
      </c>
      <c r="E18" s="629" t="s">
        <v>404</v>
      </c>
      <c r="F18" s="697" t="s">
        <v>402</v>
      </c>
      <c r="G18" s="632" t="s">
        <v>405</v>
      </c>
      <c r="H18" s="629" t="s">
        <v>404</v>
      </c>
    </row>
    <row r="19" spans="1:8">
      <c r="A19" s="624"/>
      <c r="B19" s="628" t="s">
        <v>291</v>
      </c>
      <c r="C19" s="629" t="s">
        <v>213</v>
      </c>
      <c r="D19" s="632" t="s">
        <v>291</v>
      </c>
      <c r="E19" s="629" t="s">
        <v>213</v>
      </c>
      <c r="F19" s="697" t="s">
        <v>291</v>
      </c>
      <c r="G19" s="632" t="s">
        <v>406</v>
      </c>
      <c r="H19" s="629" t="s">
        <v>213</v>
      </c>
    </row>
    <row r="20" spans="1:8">
      <c r="A20" s="633" t="s">
        <v>231</v>
      </c>
      <c r="B20" s="634"/>
      <c r="C20" s="635"/>
      <c r="D20" s="633"/>
      <c r="E20" s="635"/>
      <c r="F20" s="636"/>
      <c r="G20" s="633"/>
      <c r="H20" s="635"/>
    </row>
    <row r="21" spans="1:8">
      <c r="A21" s="637" t="s">
        <v>407</v>
      </c>
      <c r="B21" s="638">
        <f>+'Gen-2'!C24</f>
        <v>0</v>
      </c>
      <c r="C21" s="639"/>
      <c r="D21" s="637">
        <f>+'Gen-2'!D24</f>
        <v>0</v>
      </c>
      <c r="E21" s="639"/>
      <c r="F21" s="640">
        <f>+'Gen-2'!E24</f>
        <v>0</v>
      </c>
      <c r="G21" s="637" t="e">
        <f>+'Gen-2'!E41</f>
        <v>#DIV/0!</v>
      </c>
      <c r="H21" s="641" t="e">
        <f>+G21/F$37*1000</f>
        <v>#DIV/0!</v>
      </c>
    </row>
    <row r="22" spans="1:8">
      <c r="A22" s="642" t="s">
        <v>408</v>
      </c>
      <c r="B22" s="643">
        <f>+'PTE-2'!C26</f>
        <v>0</v>
      </c>
      <c r="C22" s="644"/>
      <c r="D22" s="642">
        <f>+'PTE-2'!D26</f>
        <v>0</v>
      </c>
      <c r="E22" s="644"/>
      <c r="F22" s="645">
        <f>+'PTE-2'!E26</f>
        <v>0</v>
      </c>
      <c r="G22" s="696" t="s">
        <v>317</v>
      </c>
      <c r="H22" s="646" t="s">
        <v>409</v>
      </c>
    </row>
    <row r="23" spans="1:8">
      <c r="A23" s="642" t="s">
        <v>410</v>
      </c>
      <c r="B23" s="643">
        <f>+'ABE-2'!C23</f>
        <v>0</v>
      </c>
      <c r="C23" s="644"/>
      <c r="D23" s="645">
        <f>+'ABE-2'!D23</f>
        <v>0</v>
      </c>
      <c r="E23" s="644"/>
      <c r="F23" s="645">
        <f>+'ABE-2'!E23</f>
        <v>0</v>
      </c>
      <c r="G23" s="642" t="e">
        <f>+'ABE-2'!E40</f>
        <v>#DIV/0!</v>
      </c>
      <c r="H23" s="641" t="e">
        <f>+G23/F$37*1000</f>
        <v>#DIV/0!</v>
      </c>
    </row>
    <row r="24" spans="1:8">
      <c r="A24" s="642" t="s">
        <v>411</v>
      </c>
      <c r="B24" s="643">
        <f>+'AdSupp-2'!C27</f>
        <v>0</v>
      </c>
      <c r="C24" s="646" t="s">
        <v>409</v>
      </c>
      <c r="D24" s="645">
        <f>+'AdSupp-2'!D27</f>
        <v>0</v>
      </c>
      <c r="E24" s="646" t="s">
        <v>409</v>
      </c>
      <c r="F24" s="645">
        <f>+'AdSupp-2'!E27</f>
        <v>0</v>
      </c>
      <c r="G24" s="696" t="s">
        <v>317</v>
      </c>
      <c r="H24" s="646" t="s">
        <v>409</v>
      </c>
    </row>
    <row r="25" spans="1:8">
      <c r="A25" s="642" t="s">
        <v>412</v>
      </c>
      <c r="B25" s="647">
        <f>+'MotorCyc-2'!C27</f>
        <v>0</v>
      </c>
      <c r="C25" s="646" t="s">
        <v>409</v>
      </c>
      <c r="D25" s="642">
        <f>+'MotorCyc-2'!D27</f>
        <v>0</v>
      </c>
      <c r="E25" s="646" t="s">
        <v>409</v>
      </c>
      <c r="F25" s="642">
        <f>+'MotorCyc-2'!E27</f>
        <v>0</v>
      </c>
      <c r="G25" s="696" t="s">
        <v>317</v>
      </c>
      <c r="H25" s="646" t="s">
        <v>409</v>
      </c>
    </row>
    <row r="26" spans="1:8">
      <c r="A26" s="642" t="s">
        <v>413</v>
      </c>
      <c r="B26" s="647">
        <f>+'Truck-2'!C27</f>
        <v>0</v>
      </c>
      <c r="C26" s="646" t="s">
        <v>409</v>
      </c>
      <c r="D26" s="642">
        <f>+'Truck-2'!D27</f>
        <v>0</v>
      </c>
      <c r="E26" s="646" t="s">
        <v>409</v>
      </c>
      <c r="F26" s="642">
        <f>+'Truck-2'!E27</f>
        <v>0</v>
      </c>
      <c r="G26" s="696" t="s">
        <v>317</v>
      </c>
      <c r="H26" s="646" t="s">
        <v>409</v>
      </c>
    </row>
    <row r="27" spans="1:8">
      <c r="A27" s="642" t="s">
        <v>414</v>
      </c>
      <c r="B27" s="647">
        <f>+Auxillary!C33</f>
        <v>0</v>
      </c>
      <c r="C27" s="646" t="s">
        <v>409</v>
      </c>
      <c r="D27" s="642">
        <f>+Auxillary!D33</f>
        <v>0</v>
      </c>
      <c r="E27" s="646" t="s">
        <v>409</v>
      </c>
      <c r="F27" s="642">
        <f>+Auxillary!J33</f>
        <v>0</v>
      </c>
      <c r="G27" s="696" t="s">
        <v>317</v>
      </c>
      <c r="H27" s="646" t="s">
        <v>409</v>
      </c>
    </row>
    <row r="28" spans="1:8">
      <c r="A28" s="648" t="s">
        <v>366</v>
      </c>
      <c r="B28" s="624"/>
      <c r="C28" s="646" t="s">
        <v>409</v>
      </c>
      <c r="D28" s="648"/>
      <c r="E28" s="646" t="s">
        <v>409</v>
      </c>
      <c r="F28" s="649"/>
      <c r="G28" s="696" t="s">
        <v>317</v>
      </c>
      <c r="H28" s="646" t="s">
        <v>409</v>
      </c>
    </row>
    <row r="29" spans="1:8">
      <c r="A29" s="642" t="s">
        <v>415</v>
      </c>
      <c r="B29" s="647">
        <f>+'Cap Out-2'!C20</f>
        <v>0</v>
      </c>
      <c r="C29" s="644"/>
      <c r="D29" s="642">
        <f>+'Cap Out-2'!D20</f>
        <v>0</v>
      </c>
      <c r="E29" s="644"/>
      <c r="F29" s="642">
        <f>+'Cap Out-2'!E20</f>
        <v>0</v>
      </c>
      <c r="G29" s="642" t="e">
        <f>+'Cap Out-2'!E36</f>
        <v>#DIV/0!</v>
      </c>
      <c r="H29" s="641" t="e">
        <f>+G29/F$37*1000</f>
        <v>#DIV/0!</v>
      </c>
    </row>
    <row r="30" spans="1:8">
      <c r="A30" s="642" t="s">
        <v>416</v>
      </c>
      <c r="B30" s="647">
        <f>+'B &amp; I - 2'!C20</f>
        <v>0</v>
      </c>
      <c r="C30" s="644"/>
      <c r="D30" s="642">
        <f>+'B &amp; I - 2'!D20</f>
        <v>0</v>
      </c>
      <c r="E30" s="644"/>
      <c r="F30" s="642">
        <f>+'B &amp; I - 2'!E20</f>
        <v>0</v>
      </c>
      <c r="G30" s="642" t="e">
        <f>+'B &amp; I - 2'!E36</f>
        <v>#DIV/0!</v>
      </c>
      <c r="H30" s="641" t="e">
        <f>+G30/F$37*1000</f>
        <v>#DIV/0!</v>
      </c>
    </row>
    <row r="31" spans="1:8">
      <c r="A31" s="642" t="s">
        <v>417</v>
      </c>
      <c r="B31" s="647">
        <f>+'Special Assess-2'!C20</f>
        <v>0</v>
      </c>
      <c r="C31" s="644"/>
      <c r="D31" s="642">
        <f>+'Special Assess-2'!D20</f>
        <v>0</v>
      </c>
      <c r="E31" s="644"/>
      <c r="F31" s="642">
        <f>+'Special Assess-2'!E20</f>
        <v>0</v>
      </c>
      <c r="G31" s="642" t="e">
        <f>+'Special Assess-2'!E36</f>
        <v>#DIV/0!</v>
      </c>
      <c r="H31" s="641" t="e">
        <f>+G31/F$37*1000</f>
        <v>#DIV/0!</v>
      </c>
    </row>
    <row r="32" spans="1:8">
      <c r="A32" s="642" t="s">
        <v>418</v>
      </c>
      <c r="B32" s="647">
        <f>+'No-Fund Warrant-2'!C17</f>
        <v>0</v>
      </c>
      <c r="C32" s="644"/>
      <c r="D32" s="642">
        <f>+'No-Fund Warrant-2'!D17</f>
        <v>0</v>
      </c>
      <c r="E32" s="644"/>
      <c r="F32" s="642">
        <f>+'No-Fund Warrant-2'!E17</f>
        <v>0</v>
      </c>
      <c r="G32" s="642" t="e">
        <f>+'No-Fund Warrant-2'!E33</f>
        <v>#DIV/0!</v>
      </c>
      <c r="H32" s="641" t="e">
        <f>+G32/F$37*1000</f>
        <v>#DIV/0!</v>
      </c>
    </row>
    <row r="33" spans="1:8" ht="16.5" thickBot="1">
      <c r="A33" s="650" t="s">
        <v>419</v>
      </c>
      <c r="B33" s="651">
        <f>+'Rev Bds'!C30</f>
        <v>0</v>
      </c>
      <c r="C33" s="631" t="s">
        <v>409</v>
      </c>
      <c r="D33" s="633">
        <f>+'Rev Bds'!D30</f>
        <v>0</v>
      </c>
      <c r="E33" s="631" t="s">
        <v>409</v>
      </c>
      <c r="F33" s="633">
        <f>+'Rev Bds'!E30</f>
        <v>0</v>
      </c>
      <c r="G33" s="652" t="s">
        <v>317</v>
      </c>
      <c r="H33" s="631" t="s">
        <v>409</v>
      </c>
    </row>
    <row r="34" spans="1:8" ht="16.5" thickBot="1">
      <c r="A34" s="653" t="s">
        <v>420</v>
      </c>
      <c r="B34" s="654">
        <f>SUM(B21:B33)</f>
        <v>0</v>
      </c>
      <c r="C34" s="655">
        <f>SUM(C21:C33)</f>
        <v>0</v>
      </c>
      <c r="D34" s="653">
        <f>SUM(D21:D33)</f>
        <v>0</v>
      </c>
      <c r="E34" s="655">
        <f>SUM(E21:E33)</f>
        <v>0</v>
      </c>
      <c r="F34" s="653">
        <f>SUM(F21:F33)</f>
        <v>0</v>
      </c>
      <c r="G34" s="656" t="s">
        <v>317</v>
      </c>
      <c r="H34" s="655" t="e">
        <f>SUM(H21:H33)</f>
        <v>#DIV/0!</v>
      </c>
    </row>
    <row r="35" spans="1:8" ht="16.5" thickTop="1">
      <c r="A35" s="779" t="s">
        <v>421</v>
      </c>
      <c r="B35" s="780"/>
      <c r="C35" s="780"/>
      <c r="D35" s="780"/>
      <c r="E35" s="780"/>
      <c r="F35" s="780"/>
      <c r="G35" s="781"/>
      <c r="H35" s="657">
        <f>inputPrYr!D39</f>
        <v>0</v>
      </c>
    </row>
    <row r="36" spans="1:8">
      <c r="A36" s="637" t="s">
        <v>422</v>
      </c>
      <c r="B36" s="658">
        <f>+B37*C34/1000</f>
        <v>0</v>
      </c>
      <c r="C36" s="659"/>
      <c r="D36" s="637">
        <f>+D37*E34/1000</f>
        <v>0</v>
      </c>
      <c r="E36" s="641"/>
      <c r="F36" s="660" t="s">
        <v>241</v>
      </c>
      <c r="G36" s="637" t="e">
        <f>SUM(G21:G33)</f>
        <v>#DIV/0!</v>
      </c>
      <c r="H36" s="661"/>
    </row>
    <row r="37" spans="1:8">
      <c r="A37" s="637" t="s">
        <v>423</v>
      </c>
      <c r="B37" s="662"/>
      <c r="C37" s="659"/>
      <c r="D37" s="663"/>
      <c r="E37" s="659"/>
      <c r="F37" s="663"/>
      <c r="G37" s="636"/>
      <c r="H37" s="625"/>
    </row>
    <row r="38" spans="1:8">
      <c r="A38" s="624"/>
      <c r="B38" s="771" t="s">
        <v>424</v>
      </c>
      <c r="C38" s="772"/>
      <c r="D38" s="771"/>
      <c r="E38" s="772"/>
      <c r="F38" s="771"/>
      <c r="G38" s="624"/>
      <c r="H38" s="625"/>
    </row>
    <row r="39" spans="1:8">
      <c r="A39" s="624"/>
      <c r="B39" s="664">
        <v>2021</v>
      </c>
      <c r="C39" s="665"/>
      <c r="D39" s="664">
        <f>+B39+1</f>
        <v>2022</v>
      </c>
      <c r="E39" s="665"/>
      <c r="F39" s="664">
        <f>+D39+1</f>
        <v>2023</v>
      </c>
      <c r="G39" s="624"/>
      <c r="H39" s="625"/>
    </row>
    <row r="40" spans="1:8">
      <c r="A40" s="624" t="s">
        <v>425</v>
      </c>
      <c r="B40" s="666"/>
      <c r="C40" s="625"/>
      <c r="D40" s="666"/>
      <c r="E40" s="625"/>
      <c r="F40" s="666"/>
      <c r="G40" s="624"/>
      <c r="H40" s="625"/>
    </row>
    <row r="41" spans="1:8">
      <c r="A41" s="624" t="s">
        <v>426</v>
      </c>
      <c r="B41" s="667"/>
      <c r="C41" s="625"/>
      <c r="D41" s="667"/>
      <c r="E41" s="625"/>
      <c r="F41" s="667"/>
      <c r="G41" s="624"/>
      <c r="H41" s="625"/>
    </row>
    <row r="42" spans="1:8">
      <c r="A42" s="624" t="s">
        <v>32</v>
      </c>
      <c r="B42" s="667"/>
      <c r="C42" s="625"/>
      <c r="D42" s="667"/>
      <c r="E42" s="625"/>
      <c r="F42" s="667"/>
      <c r="G42" s="624"/>
      <c r="H42" s="625"/>
    </row>
    <row r="43" spans="1:8">
      <c r="A43" s="624" t="s">
        <v>427</v>
      </c>
      <c r="B43" s="667"/>
      <c r="C43" s="625"/>
      <c r="D43" s="667"/>
      <c r="E43" s="625"/>
      <c r="F43" s="667"/>
      <c r="G43" s="624"/>
      <c r="H43" s="625"/>
    </row>
    <row r="44" spans="1:8">
      <c r="A44" s="624" t="s">
        <v>428</v>
      </c>
      <c r="B44" s="667"/>
      <c r="C44" s="625"/>
      <c r="D44" s="667"/>
      <c r="E44" s="625"/>
      <c r="F44" s="667"/>
      <c r="G44" s="624"/>
      <c r="H44" s="625"/>
    </row>
    <row r="45" spans="1:8">
      <c r="A45" s="624" t="s">
        <v>429</v>
      </c>
      <c r="B45" s="667"/>
      <c r="C45" s="625"/>
      <c r="D45" s="667"/>
      <c r="E45" s="625"/>
      <c r="F45" s="667"/>
      <c r="G45" s="624"/>
      <c r="H45" s="625"/>
    </row>
    <row r="46" spans="1:8">
      <c r="A46" s="624" t="s">
        <v>430</v>
      </c>
      <c r="B46" s="642">
        <f>SUM(B40:B45)</f>
        <v>0</v>
      </c>
      <c r="C46" s="625"/>
      <c r="D46" s="642">
        <f>SUM(D40:D45)</f>
        <v>0</v>
      </c>
      <c r="E46" s="625"/>
      <c r="F46" s="642">
        <f>SUM(F40:F45)</f>
        <v>0</v>
      </c>
      <c r="G46" s="624"/>
      <c r="H46" s="625"/>
    </row>
    <row r="47" spans="1:8">
      <c r="A47" s="624"/>
      <c r="B47" s="624"/>
      <c r="C47" s="625"/>
      <c r="D47" s="624"/>
      <c r="E47" s="625"/>
      <c r="F47" s="624" t="s">
        <v>431</v>
      </c>
      <c r="G47" s="624"/>
      <c r="H47" s="625"/>
    </row>
    <row r="48" spans="1:8">
      <c r="A48" s="624"/>
      <c r="B48" s="624"/>
      <c r="C48" s="625"/>
      <c r="D48" s="624"/>
      <c r="E48" s="625"/>
      <c r="F48" s="782" t="s">
        <v>432</v>
      </c>
      <c r="G48" s="782"/>
      <c r="H48" s="782"/>
    </row>
    <row r="49" spans="1:8">
      <c r="A49" s="668"/>
      <c r="B49" s="668"/>
      <c r="C49" s="625"/>
      <c r="D49" s="624"/>
      <c r="E49" s="625"/>
      <c r="F49" s="782"/>
      <c r="G49" s="782"/>
      <c r="H49" s="782"/>
    </row>
    <row r="50" spans="1:8">
      <c r="A50" s="777" t="str">
        <f>CONCATENATE(inputHearing!B14,", ",inputHearing!B16)</f>
        <v xml:space="preserve">, </v>
      </c>
      <c r="B50" s="777"/>
      <c r="C50" s="625"/>
      <c r="D50" s="624"/>
      <c r="E50" s="625"/>
      <c r="F50" s="624"/>
      <c r="G50" s="624"/>
      <c r="H50" s="625"/>
    </row>
    <row r="51" spans="1:8">
      <c r="A51" s="624"/>
      <c r="B51" s="624"/>
      <c r="C51" s="625"/>
      <c r="D51" s="624"/>
      <c r="E51" s="625"/>
      <c r="F51" s="624"/>
      <c r="G51" s="624"/>
      <c r="H51" s="625"/>
    </row>
    <row r="52" spans="1:8">
      <c r="A52" s="624"/>
      <c r="B52" s="624"/>
      <c r="C52" s="625"/>
      <c r="D52" s="669" t="s">
        <v>204</v>
      </c>
      <c r="E52" s="670"/>
      <c r="F52" s="624"/>
      <c r="G52" s="624"/>
      <c r="H52" s="625"/>
    </row>
  </sheetData>
  <mergeCells count="18">
    <mergeCell ref="A50:B50"/>
    <mergeCell ref="A8:H8"/>
    <mergeCell ref="A9:H9"/>
    <mergeCell ref="A7:H7"/>
    <mergeCell ref="A12:H12"/>
    <mergeCell ref="A11:H11"/>
    <mergeCell ref="A35:G35"/>
    <mergeCell ref="F48:H49"/>
    <mergeCell ref="A6:H6"/>
    <mergeCell ref="B38:F38"/>
    <mergeCell ref="A2:H2"/>
    <mergeCell ref="A3:H3"/>
    <mergeCell ref="A5:H5"/>
    <mergeCell ref="D16:E16"/>
    <mergeCell ref="B16:C16"/>
    <mergeCell ref="F16:H16"/>
    <mergeCell ref="A13:H13"/>
    <mergeCell ref="A14:H14"/>
  </mergeCells>
  <phoneticPr fontId="0" type="noConversion"/>
  <printOptions horizontalCentered="1" verticalCentered="1"/>
  <pageMargins left="0.5" right="0.75" top="0.5" bottom="0.5" header="0.5" footer="0.5"/>
  <pageSetup scale="9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24187-4D38-4F45-B1EA-D3496139BE45}">
  <sheetPr>
    <pageSetUpPr fitToPage="1"/>
  </sheetPr>
  <dimension ref="A1:H52"/>
  <sheetViews>
    <sheetView zoomScaleNormal="100" workbookViewId="0">
      <selection activeCell="H34" sqref="H34"/>
    </sheetView>
  </sheetViews>
  <sheetFormatPr defaultColWidth="9" defaultRowHeight="15.75"/>
  <cols>
    <col min="1" max="1" width="22.75" style="2" customWidth="1"/>
    <col min="2" max="2" width="12.75" style="2" customWidth="1"/>
    <col min="3" max="3" width="7.125" style="447" bestFit="1" customWidth="1"/>
    <col min="4" max="4" width="12.75" style="2" customWidth="1"/>
    <col min="5" max="5" width="7.75" style="447" customWidth="1"/>
    <col min="6" max="7" width="12.75" style="2" customWidth="1"/>
    <col min="8" max="8" width="7.125" style="447" customWidth="1"/>
    <col min="9" max="16384" width="9" style="2"/>
  </cols>
  <sheetData>
    <row r="1" spans="1:8">
      <c r="A1" s="624" t="s">
        <v>389</v>
      </c>
      <c r="B1" s="624"/>
      <c r="C1" s="625"/>
      <c r="D1" s="624"/>
      <c r="E1" s="625"/>
      <c r="F1" s="624"/>
      <c r="G1" s="624"/>
      <c r="H1" s="626" t="s">
        <v>186</v>
      </c>
    </row>
    <row r="2" spans="1:8">
      <c r="A2" s="772" t="s">
        <v>433</v>
      </c>
      <c r="B2" s="772"/>
      <c r="C2" s="772"/>
      <c r="D2" s="772"/>
      <c r="E2" s="772"/>
      <c r="F2" s="772"/>
      <c r="G2" s="772"/>
      <c r="H2" s="772"/>
    </row>
    <row r="3" spans="1:8">
      <c r="A3" s="772" t="s">
        <v>391</v>
      </c>
      <c r="B3" s="772"/>
      <c r="C3" s="772"/>
      <c r="D3" s="772"/>
      <c r="E3" s="772"/>
      <c r="F3" s="772"/>
      <c r="G3" s="772"/>
      <c r="H3" s="772"/>
    </row>
    <row r="4" spans="1:8" ht="9" customHeight="1">
      <c r="A4" s="624"/>
      <c r="B4" s="624"/>
      <c r="C4" s="625"/>
      <c r="D4" s="624"/>
      <c r="E4" s="625"/>
      <c r="F4" s="624"/>
      <c r="G4" s="624"/>
      <c r="H4" s="625"/>
    </row>
    <row r="5" spans="1:8">
      <c r="A5" s="770" t="str">
        <f>CONCATENATE("The governing body of ",inputPrYr!D3," in ",inputPrYr!D4," will meet on")</f>
        <v>The governing body of  in  will meet on</v>
      </c>
      <c r="B5" s="770"/>
      <c r="C5" s="770"/>
      <c r="D5" s="770"/>
      <c r="E5" s="770"/>
      <c r="F5" s="770"/>
      <c r="G5" s="770"/>
      <c r="H5" s="770"/>
    </row>
    <row r="6" spans="1:8">
      <c r="A6" s="770" t="str">
        <f>CONCATENATE(inputHearing!B32, " at ",inputHearing!B34," at ", inputHearing!B36)</f>
        <v xml:space="preserve"> at  at </v>
      </c>
      <c r="B6" s="770"/>
      <c r="C6" s="770"/>
      <c r="D6" s="770"/>
      <c r="E6" s="770"/>
      <c r="F6" s="770"/>
      <c r="G6" s="770"/>
      <c r="H6" s="770"/>
    </row>
    <row r="7" spans="1:8">
      <c r="A7" s="770" t="s">
        <v>392</v>
      </c>
      <c r="B7" s="770"/>
      <c r="C7" s="770"/>
      <c r="D7" s="770"/>
      <c r="E7" s="770"/>
      <c r="F7" s="770"/>
      <c r="G7" s="770"/>
      <c r="H7" s="770"/>
    </row>
    <row r="8" spans="1:8">
      <c r="A8" s="770" t="str">
        <f>CONCATENATE("tax to be levied, the revenue neutral rate, and to consider amendments. Detailed budget information is available at ",inputHearing!B38)</f>
        <v xml:space="preserve">tax to be levied, the revenue neutral rate, and to consider amendments. Detailed budget information is available at </v>
      </c>
      <c r="B8" s="770"/>
      <c r="C8" s="770"/>
      <c r="D8" s="770"/>
      <c r="E8" s="770"/>
      <c r="F8" s="770"/>
      <c r="G8" s="770"/>
      <c r="H8" s="770"/>
    </row>
    <row r="9" spans="1:8">
      <c r="A9" s="770" t="s">
        <v>393</v>
      </c>
      <c r="B9" s="770"/>
      <c r="C9" s="770"/>
      <c r="D9" s="770"/>
      <c r="E9" s="770"/>
      <c r="F9" s="770"/>
      <c r="G9" s="770"/>
      <c r="H9" s="770"/>
    </row>
    <row r="10" spans="1:8" ht="6.75" customHeight="1">
      <c r="A10" s="697"/>
      <c r="B10" s="697"/>
      <c r="C10" s="627"/>
      <c r="D10" s="697"/>
      <c r="E10" s="627"/>
      <c r="F10" s="697"/>
      <c r="G10" s="697"/>
      <c r="H10" s="627"/>
    </row>
    <row r="11" spans="1:8">
      <c r="A11" s="778" t="s">
        <v>394</v>
      </c>
      <c r="B11" s="778"/>
      <c r="C11" s="778"/>
      <c r="D11" s="778"/>
      <c r="E11" s="778"/>
      <c r="F11" s="778"/>
      <c r="G11" s="778"/>
      <c r="H11" s="778"/>
    </row>
    <row r="12" spans="1:8">
      <c r="A12" s="776" t="s">
        <v>395</v>
      </c>
      <c r="B12" s="776"/>
      <c r="C12" s="776"/>
      <c r="D12" s="776"/>
      <c r="E12" s="776"/>
      <c r="F12" s="776"/>
      <c r="G12" s="776"/>
      <c r="H12" s="776"/>
    </row>
    <row r="13" spans="1:8">
      <c r="A13" s="776" t="s">
        <v>396</v>
      </c>
      <c r="B13" s="776"/>
      <c r="C13" s="776"/>
      <c r="D13" s="776"/>
      <c r="E13" s="776"/>
      <c r="F13" s="776"/>
      <c r="G13" s="776"/>
      <c r="H13" s="776"/>
    </row>
    <row r="14" spans="1:8">
      <c r="A14" s="776" t="s">
        <v>397</v>
      </c>
      <c r="B14" s="776"/>
      <c r="C14" s="776"/>
      <c r="D14" s="776"/>
      <c r="E14" s="776"/>
      <c r="F14" s="776"/>
      <c r="G14" s="776"/>
      <c r="H14" s="776"/>
    </row>
    <row r="15" spans="1:8" ht="8.25" customHeight="1">
      <c r="A15" s="624"/>
      <c r="B15" s="624"/>
      <c r="C15" s="625"/>
      <c r="D15" s="624"/>
      <c r="E15" s="625"/>
      <c r="F15" s="624"/>
      <c r="G15" s="624"/>
      <c r="H15" s="625"/>
    </row>
    <row r="16" spans="1:8">
      <c r="A16" s="624"/>
      <c r="B16" s="773" t="str">
        <f>'Gen-1'!C3</f>
        <v>2022-2023</v>
      </c>
      <c r="C16" s="774"/>
      <c r="D16" s="773" t="str">
        <f>'Gen-1'!D3</f>
        <v>2023-2024</v>
      </c>
      <c r="E16" s="774"/>
      <c r="F16" s="773" t="s">
        <v>398</v>
      </c>
      <c r="G16" s="775"/>
      <c r="H16" s="774"/>
    </row>
    <row r="17" spans="1:8">
      <c r="A17" s="624"/>
      <c r="B17" s="628" t="s">
        <v>237</v>
      </c>
      <c r="C17" s="629" t="s">
        <v>237</v>
      </c>
      <c r="D17" s="630" t="s">
        <v>237</v>
      </c>
      <c r="E17" s="631" t="s">
        <v>399</v>
      </c>
      <c r="F17" s="698" t="s">
        <v>400</v>
      </c>
      <c r="G17" s="630" t="s">
        <v>190</v>
      </c>
      <c r="H17" s="631" t="s">
        <v>401</v>
      </c>
    </row>
    <row r="18" spans="1:8">
      <c r="A18" s="624"/>
      <c r="B18" s="628" t="s">
        <v>402</v>
      </c>
      <c r="C18" s="629" t="s">
        <v>403</v>
      </c>
      <c r="D18" s="632" t="s">
        <v>402</v>
      </c>
      <c r="E18" s="629" t="s">
        <v>404</v>
      </c>
      <c r="F18" s="697" t="s">
        <v>402</v>
      </c>
      <c r="G18" s="632" t="s">
        <v>405</v>
      </c>
      <c r="H18" s="629" t="s">
        <v>404</v>
      </c>
    </row>
    <row r="19" spans="1:8">
      <c r="A19" s="624"/>
      <c r="B19" s="628" t="s">
        <v>291</v>
      </c>
      <c r="C19" s="629" t="s">
        <v>213</v>
      </c>
      <c r="D19" s="632" t="s">
        <v>291</v>
      </c>
      <c r="E19" s="629" t="s">
        <v>213</v>
      </c>
      <c r="F19" s="697" t="s">
        <v>291</v>
      </c>
      <c r="G19" s="632" t="s">
        <v>406</v>
      </c>
      <c r="H19" s="629" t="s">
        <v>213</v>
      </c>
    </row>
    <row r="20" spans="1:8">
      <c r="A20" s="633" t="s">
        <v>231</v>
      </c>
      <c r="B20" s="634"/>
      <c r="C20" s="635"/>
      <c r="D20" s="633"/>
      <c r="E20" s="635"/>
      <c r="F20" s="636"/>
      <c r="G20" s="633"/>
      <c r="H20" s="635"/>
    </row>
    <row r="21" spans="1:8">
      <c r="A21" s="637" t="s">
        <v>407</v>
      </c>
      <c r="B21" s="638">
        <f>+'Gen-2'!C24</f>
        <v>0</v>
      </c>
      <c r="C21" s="639"/>
      <c r="D21" s="637">
        <f>+'Gen-2'!D24</f>
        <v>0</v>
      </c>
      <c r="E21" s="639"/>
      <c r="F21" s="640">
        <f>+'Gen-2'!E24</f>
        <v>0</v>
      </c>
      <c r="G21" s="637" t="e">
        <f>+'Gen-2'!E41</f>
        <v>#DIV/0!</v>
      </c>
      <c r="H21" s="641" t="e">
        <f>+G21/F$37*1000</f>
        <v>#DIV/0!</v>
      </c>
    </row>
    <row r="22" spans="1:8">
      <c r="A22" s="642" t="s">
        <v>408</v>
      </c>
      <c r="B22" s="643">
        <f>+'PTE-2'!C26</f>
        <v>0</v>
      </c>
      <c r="C22" s="644"/>
      <c r="D22" s="642">
        <f>+'PTE-2'!D26</f>
        <v>0</v>
      </c>
      <c r="E22" s="644"/>
      <c r="F22" s="645">
        <f>+'PTE-2'!E26</f>
        <v>0</v>
      </c>
      <c r="G22" s="696" t="s">
        <v>317</v>
      </c>
      <c r="H22" s="646" t="s">
        <v>409</v>
      </c>
    </row>
    <row r="23" spans="1:8">
      <c r="A23" s="642" t="s">
        <v>410</v>
      </c>
      <c r="B23" s="643">
        <f>+'ABE-2'!C23</f>
        <v>0</v>
      </c>
      <c r="C23" s="644"/>
      <c r="D23" s="645">
        <f>+'ABE-2'!D23</f>
        <v>0</v>
      </c>
      <c r="E23" s="644"/>
      <c r="F23" s="645">
        <f>+'ABE-2'!E23</f>
        <v>0</v>
      </c>
      <c r="G23" s="642" t="e">
        <f>+'ABE-2'!E40</f>
        <v>#DIV/0!</v>
      </c>
      <c r="H23" s="641" t="e">
        <f>+G23/F$37*1000</f>
        <v>#DIV/0!</v>
      </c>
    </row>
    <row r="24" spans="1:8">
      <c r="A24" s="642" t="s">
        <v>411</v>
      </c>
      <c r="B24" s="643">
        <f>+'AdSupp-2'!C27</f>
        <v>0</v>
      </c>
      <c r="C24" s="646" t="s">
        <v>409</v>
      </c>
      <c r="D24" s="645">
        <f>+'AdSupp-2'!D27</f>
        <v>0</v>
      </c>
      <c r="E24" s="646" t="s">
        <v>409</v>
      </c>
      <c r="F24" s="645">
        <f>+'AdSupp-2'!E27</f>
        <v>0</v>
      </c>
      <c r="G24" s="696" t="s">
        <v>317</v>
      </c>
      <c r="H24" s="646" t="s">
        <v>409</v>
      </c>
    </row>
    <row r="25" spans="1:8">
      <c r="A25" s="642" t="s">
        <v>412</v>
      </c>
      <c r="B25" s="647">
        <f>+'MotorCyc-2'!C27</f>
        <v>0</v>
      </c>
      <c r="C25" s="646" t="s">
        <v>409</v>
      </c>
      <c r="D25" s="642">
        <f>+'MotorCyc-2'!D27</f>
        <v>0</v>
      </c>
      <c r="E25" s="646" t="s">
        <v>409</v>
      </c>
      <c r="F25" s="642">
        <f>+'MotorCyc-2'!E27</f>
        <v>0</v>
      </c>
      <c r="G25" s="696" t="s">
        <v>317</v>
      </c>
      <c r="H25" s="646" t="s">
        <v>409</v>
      </c>
    </row>
    <row r="26" spans="1:8">
      <c r="A26" s="642" t="s">
        <v>413</v>
      </c>
      <c r="B26" s="647">
        <f>+'Truck-2'!C27</f>
        <v>0</v>
      </c>
      <c r="C26" s="646" t="s">
        <v>409</v>
      </c>
      <c r="D26" s="642">
        <f>+'Truck-2'!D27</f>
        <v>0</v>
      </c>
      <c r="E26" s="646" t="s">
        <v>409</v>
      </c>
      <c r="F26" s="642">
        <f>+'Truck-2'!E27</f>
        <v>0</v>
      </c>
      <c r="G26" s="696" t="s">
        <v>317</v>
      </c>
      <c r="H26" s="646" t="s">
        <v>409</v>
      </c>
    </row>
    <row r="27" spans="1:8">
      <c r="A27" s="642" t="s">
        <v>414</v>
      </c>
      <c r="B27" s="647">
        <f>+Auxillary!C33</f>
        <v>0</v>
      </c>
      <c r="C27" s="646" t="s">
        <v>409</v>
      </c>
      <c r="D27" s="642">
        <f>+Auxillary!D33</f>
        <v>0</v>
      </c>
      <c r="E27" s="646" t="s">
        <v>409</v>
      </c>
      <c r="F27" s="642">
        <f>+Auxillary!J33</f>
        <v>0</v>
      </c>
      <c r="G27" s="696" t="s">
        <v>317</v>
      </c>
      <c r="H27" s="646" t="s">
        <v>409</v>
      </c>
    </row>
    <row r="28" spans="1:8">
      <c r="A28" s="648" t="s">
        <v>366</v>
      </c>
      <c r="B28" s="624"/>
      <c r="C28" s="646" t="s">
        <v>409</v>
      </c>
      <c r="D28" s="648"/>
      <c r="E28" s="646" t="s">
        <v>409</v>
      </c>
      <c r="F28" s="649"/>
      <c r="G28" s="696" t="s">
        <v>317</v>
      </c>
      <c r="H28" s="646" t="s">
        <v>409</v>
      </c>
    </row>
    <row r="29" spans="1:8">
      <c r="A29" s="642" t="s">
        <v>415</v>
      </c>
      <c r="B29" s="647">
        <f>+'Cap Out-2'!C20</f>
        <v>0</v>
      </c>
      <c r="C29" s="644"/>
      <c r="D29" s="642">
        <f>+'Cap Out-2'!D20</f>
        <v>0</v>
      </c>
      <c r="E29" s="644"/>
      <c r="F29" s="642">
        <f>+'Cap Out-2'!E20</f>
        <v>0</v>
      </c>
      <c r="G29" s="642" t="e">
        <f>+'Cap Out-2'!E36</f>
        <v>#DIV/0!</v>
      </c>
      <c r="H29" s="641" t="e">
        <f>+G29/F$37*1000</f>
        <v>#DIV/0!</v>
      </c>
    </row>
    <row r="30" spans="1:8">
      <c r="A30" s="642" t="s">
        <v>416</v>
      </c>
      <c r="B30" s="647">
        <f>+'B &amp; I - 2'!C20</f>
        <v>0</v>
      </c>
      <c r="C30" s="644"/>
      <c r="D30" s="642">
        <f>+'B &amp; I - 2'!D20</f>
        <v>0</v>
      </c>
      <c r="E30" s="644"/>
      <c r="F30" s="642">
        <f>+'B &amp; I - 2'!E20</f>
        <v>0</v>
      </c>
      <c r="G30" s="642" t="e">
        <f>+'B &amp; I - 2'!E36</f>
        <v>#DIV/0!</v>
      </c>
      <c r="H30" s="641" t="e">
        <f>+G30/F$37*1000</f>
        <v>#DIV/0!</v>
      </c>
    </row>
    <row r="31" spans="1:8">
      <c r="A31" s="642" t="s">
        <v>417</v>
      </c>
      <c r="B31" s="647">
        <f>+'Special Assess-2'!C20</f>
        <v>0</v>
      </c>
      <c r="C31" s="644"/>
      <c r="D31" s="642">
        <f>+'Special Assess-2'!D20</f>
        <v>0</v>
      </c>
      <c r="E31" s="644"/>
      <c r="F31" s="642">
        <f>+'Special Assess-2'!E20</f>
        <v>0</v>
      </c>
      <c r="G31" s="642" t="e">
        <f>+'Special Assess-2'!E36</f>
        <v>#DIV/0!</v>
      </c>
      <c r="H31" s="641" t="e">
        <f>+G31/F$37*1000</f>
        <v>#DIV/0!</v>
      </c>
    </row>
    <row r="32" spans="1:8">
      <c r="A32" s="642" t="s">
        <v>418</v>
      </c>
      <c r="B32" s="647">
        <f>+'No-Fund Warrant-2'!C17</f>
        <v>0</v>
      </c>
      <c r="C32" s="644"/>
      <c r="D32" s="642">
        <f>+'No-Fund Warrant-2'!D17</f>
        <v>0</v>
      </c>
      <c r="E32" s="644"/>
      <c r="F32" s="642">
        <f>+'No-Fund Warrant-2'!E17</f>
        <v>0</v>
      </c>
      <c r="G32" s="642" t="e">
        <f>+'No-Fund Warrant-2'!E33</f>
        <v>#DIV/0!</v>
      </c>
      <c r="H32" s="641" t="e">
        <f>+G32/F$37*1000</f>
        <v>#DIV/0!</v>
      </c>
    </row>
    <row r="33" spans="1:8" ht="16.5" thickBot="1">
      <c r="A33" s="650" t="s">
        <v>419</v>
      </c>
      <c r="B33" s="651">
        <f>+'Rev Bds'!C30</f>
        <v>0</v>
      </c>
      <c r="C33" s="631" t="s">
        <v>409</v>
      </c>
      <c r="D33" s="633">
        <f>+'Rev Bds'!D30</f>
        <v>0</v>
      </c>
      <c r="E33" s="631" t="s">
        <v>409</v>
      </c>
      <c r="F33" s="633">
        <f>+'Rev Bds'!E30</f>
        <v>0</v>
      </c>
      <c r="G33" s="652" t="s">
        <v>317</v>
      </c>
      <c r="H33" s="631" t="s">
        <v>409</v>
      </c>
    </row>
    <row r="34" spans="1:8" ht="16.5" thickBot="1">
      <c r="A34" s="653" t="s">
        <v>420</v>
      </c>
      <c r="B34" s="654">
        <f>SUM(B21:B33)</f>
        <v>0</v>
      </c>
      <c r="C34" s="655">
        <f>SUM(C21:C33)</f>
        <v>0</v>
      </c>
      <c r="D34" s="653">
        <f>SUM(D21:D33)</f>
        <v>0</v>
      </c>
      <c r="E34" s="655">
        <f>SUM(E21:E33)</f>
        <v>0</v>
      </c>
      <c r="F34" s="653">
        <f>SUM(F21:F33)</f>
        <v>0</v>
      </c>
      <c r="G34" s="656" t="s">
        <v>317</v>
      </c>
      <c r="H34" s="671" t="e">
        <f>SUM(H21:H33)</f>
        <v>#DIV/0!</v>
      </c>
    </row>
    <row r="35" spans="1:8" ht="16.5" thickTop="1">
      <c r="A35" s="779" t="s">
        <v>421</v>
      </c>
      <c r="B35" s="780"/>
      <c r="C35" s="780"/>
      <c r="D35" s="780"/>
      <c r="E35" s="780"/>
      <c r="F35" s="780"/>
      <c r="G35" s="781"/>
      <c r="H35" s="657">
        <f>inputPrYr!D39</f>
        <v>0</v>
      </c>
    </row>
    <row r="36" spans="1:8">
      <c r="A36" s="637" t="s">
        <v>422</v>
      </c>
      <c r="B36" s="658">
        <f>+B37*C34/1000</f>
        <v>0</v>
      </c>
      <c r="C36" s="659"/>
      <c r="D36" s="637">
        <f>+D37*E34/1000</f>
        <v>0</v>
      </c>
      <c r="E36" s="641"/>
      <c r="F36" s="660" t="s">
        <v>241</v>
      </c>
      <c r="G36" s="637" t="e">
        <f>SUM(G21:G33)</f>
        <v>#DIV/0!</v>
      </c>
      <c r="H36" s="661"/>
    </row>
    <row r="37" spans="1:8">
      <c r="A37" s="637" t="s">
        <v>423</v>
      </c>
      <c r="B37" s="662"/>
      <c r="C37" s="659"/>
      <c r="D37" s="663"/>
      <c r="E37" s="659"/>
      <c r="F37" s="663"/>
      <c r="G37" s="636"/>
      <c r="H37" s="625"/>
    </row>
    <row r="38" spans="1:8">
      <c r="A38" s="624"/>
      <c r="B38" s="771" t="s">
        <v>424</v>
      </c>
      <c r="C38" s="772"/>
      <c r="D38" s="771"/>
      <c r="E38" s="772"/>
      <c r="F38" s="771"/>
      <c r="G38" s="624"/>
      <c r="H38" s="625"/>
    </row>
    <row r="39" spans="1:8">
      <c r="A39" s="624"/>
      <c r="B39" s="672">
        <v>2021</v>
      </c>
      <c r="C39" s="665"/>
      <c r="D39" s="672">
        <f>+B39+1</f>
        <v>2022</v>
      </c>
      <c r="E39" s="665"/>
      <c r="F39" s="672">
        <f>+D39+1</f>
        <v>2023</v>
      </c>
      <c r="G39" s="624"/>
      <c r="H39" s="625"/>
    </row>
    <row r="40" spans="1:8">
      <c r="A40" s="624" t="s">
        <v>425</v>
      </c>
      <c r="B40" s="666"/>
      <c r="C40" s="625"/>
      <c r="D40" s="666"/>
      <c r="E40" s="625"/>
      <c r="F40" s="666"/>
      <c r="G40" s="624"/>
      <c r="H40" s="625"/>
    </row>
    <row r="41" spans="1:8">
      <c r="A41" s="624" t="s">
        <v>426</v>
      </c>
      <c r="B41" s="667"/>
      <c r="C41" s="625"/>
      <c r="D41" s="667"/>
      <c r="E41" s="625"/>
      <c r="F41" s="667"/>
      <c r="G41" s="624"/>
      <c r="H41" s="625"/>
    </row>
    <row r="42" spans="1:8">
      <c r="A42" s="624" t="s">
        <v>32</v>
      </c>
      <c r="B42" s="667"/>
      <c r="C42" s="625"/>
      <c r="D42" s="667"/>
      <c r="E42" s="625"/>
      <c r="F42" s="667"/>
      <c r="G42" s="624"/>
      <c r="H42" s="625"/>
    </row>
    <row r="43" spans="1:8">
      <c r="A43" s="624" t="s">
        <v>427</v>
      </c>
      <c r="B43" s="667"/>
      <c r="C43" s="625"/>
      <c r="D43" s="667"/>
      <c r="E43" s="625"/>
      <c r="F43" s="667"/>
      <c r="G43" s="624"/>
      <c r="H43" s="625"/>
    </row>
    <row r="44" spans="1:8">
      <c r="A44" s="624" t="s">
        <v>428</v>
      </c>
      <c r="B44" s="667"/>
      <c r="C44" s="625"/>
      <c r="D44" s="667"/>
      <c r="E44" s="625"/>
      <c r="F44" s="667"/>
      <c r="G44" s="624"/>
      <c r="H44" s="625"/>
    </row>
    <row r="45" spans="1:8">
      <c r="A45" s="624" t="s">
        <v>429</v>
      </c>
      <c r="B45" s="667"/>
      <c r="C45" s="625"/>
      <c r="D45" s="667"/>
      <c r="E45" s="625"/>
      <c r="F45" s="667"/>
      <c r="G45" s="624"/>
      <c r="H45" s="625"/>
    </row>
    <row r="46" spans="1:8">
      <c r="A46" s="624" t="s">
        <v>430</v>
      </c>
      <c r="B46" s="642">
        <f>SUM(B40:B45)</f>
        <v>0</v>
      </c>
      <c r="C46" s="625"/>
      <c r="D46" s="642">
        <f>SUM(D40:D45)</f>
        <v>0</v>
      </c>
      <c r="E46" s="625"/>
      <c r="F46" s="642">
        <f>SUM(F40:F45)</f>
        <v>0</v>
      </c>
      <c r="G46" s="624"/>
      <c r="H46" s="625"/>
    </row>
    <row r="47" spans="1:8">
      <c r="A47" s="624"/>
      <c r="B47" s="624"/>
      <c r="C47" s="625"/>
      <c r="D47" s="624"/>
      <c r="E47" s="625"/>
      <c r="F47" s="624" t="s">
        <v>431</v>
      </c>
      <c r="G47" s="624"/>
      <c r="H47" s="625"/>
    </row>
    <row r="48" spans="1:8">
      <c r="A48" s="624"/>
      <c r="B48" s="624"/>
      <c r="C48" s="625"/>
      <c r="D48" s="624"/>
      <c r="E48" s="625"/>
      <c r="F48" s="782" t="s">
        <v>432</v>
      </c>
      <c r="G48" s="782"/>
      <c r="H48" s="782"/>
    </row>
    <row r="49" spans="1:8">
      <c r="A49" s="668"/>
      <c r="B49" s="668"/>
      <c r="C49" s="625"/>
      <c r="D49" s="624"/>
      <c r="E49" s="625"/>
      <c r="F49" s="782"/>
      <c r="G49" s="782"/>
      <c r="H49" s="782"/>
    </row>
    <row r="50" spans="1:8">
      <c r="A50" s="777" t="str">
        <f>CONCATENATE(inputHearing!B28,", ", inputHearing!B30)</f>
        <v xml:space="preserve">, </v>
      </c>
      <c r="B50" s="777"/>
      <c r="C50" s="625"/>
      <c r="D50" s="624"/>
      <c r="E50" s="625"/>
      <c r="F50" s="624"/>
      <c r="G50" s="624"/>
      <c r="H50" s="625"/>
    </row>
    <row r="51" spans="1:8">
      <c r="A51" s="624"/>
      <c r="B51" s="624"/>
      <c r="C51" s="625"/>
      <c r="D51" s="624"/>
      <c r="E51" s="625"/>
      <c r="F51" s="624"/>
      <c r="G51" s="624"/>
      <c r="H51" s="625"/>
    </row>
    <row r="52" spans="1:8">
      <c r="A52" s="624"/>
      <c r="B52" s="624"/>
      <c r="C52" s="625"/>
      <c r="D52" s="669" t="s">
        <v>204</v>
      </c>
      <c r="E52" s="670"/>
      <c r="F52" s="624"/>
      <c r="G52" s="624"/>
      <c r="H52" s="625"/>
    </row>
  </sheetData>
  <mergeCells count="18">
    <mergeCell ref="A35:G35"/>
    <mergeCell ref="B38:F38"/>
    <mergeCell ref="F48:H49"/>
    <mergeCell ref="A50:B50"/>
    <mergeCell ref="A9:H9"/>
    <mergeCell ref="A11:H11"/>
    <mergeCell ref="A12:H12"/>
    <mergeCell ref="A13:H13"/>
    <mergeCell ref="A14:H14"/>
    <mergeCell ref="B16:C16"/>
    <mergeCell ref="D16:E16"/>
    <mergeCell ref="F16:H16"/>
    <mergeCell ref="A8:H8"/>
    <mergeCell ref="A2:H2"/>
    <mergeCell ref="A3:H3"/>
    <mergeCell ref="A5:H5"/>
    <mergeCell ref="A6:H6"/>
    <mergeCell ref="A7:H7"/>
  </mergeCells>
  <printOptions horizontalCentered="1" verticalCentered="1"/>
  <pageMargins left="0.5" right="0.75" top="0.5" bottom="0.5" header="0.5" footer="0.5"/>
  <pageSetup scale="9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0D45-7A5E-4695-9189-A14A52E58ACA}">
  <dimension ref="A1:H29"/>
  <sheetViews>
    <sheetView workbookViewId="0">
      <selection activeCell="A7" sqref="A7:H7"/>
    </sheetView>
  </sheetViews>
  <sheetFormatPr defaultRowHeight="15.75"/>
  <cols>
    <col min="1" max="1" width="15.875" style="583" customWidth="1"/>
    <col min="2" max="2" width="14.375" style="583" customWidth="1"/>
    <col min="3" max="3" width="9.875" style="583" customWidth="1"/>
    <col min="4" max="4" width="8.25" style="583" customWidth="1"/>
    <col min="5" max="5" width="9.625" style="583" customWidth="1"/>
    <col min="6" max="6" width="14.375" style="583" customWidth="1"/>
    <col min="7" max="7" width="13.375" style="583" customWidth="1"/>
    <col min="8" max="8" width="15.875" style="583" customWidth="1"/>
    <col min="9" max="252" width="9" style="583"/>
    <col min="253" max="253" width="17.75" style="583" customWidth="1"/>
    <col min="254" max="254" width="14.375" style="583" customWidth="1"/>
    <col min="255" max="255" width="9.875" style="583" customWidth="1"/>
    <col min="256" max="256" width="15.5" style="583" customWidth="1"/>
    <col min="257" max="257" width="9.875" style="583" customWidth="1"/>
    <col min="258" max="258" width="14.375" style="583" customWidth="1"/>
    <col min="259" max="259" width="12.125" style="583" customWidth="1"/>
    <col min="260" max="260" width="9.875" style="583" customWidth="1"/>
    <col min="261" max="261" width="9" style="583"/>
    <col min="262" max="262" width="14" style="583" customWidth="1"/>
    <col min="263" max="263" width="13.875" style="583" customWidth="1"/>
    <col min="264" max="264" width="9" style="583"/>
    <col min="265" max="265" width="13.625" style="583" customWidth="1"/>
    <col min="266" max="508" width="9" style="583"/>
    <col min="509" max="509" width="17.75" style="583" customWidth="1"/>
    <col min="510" max="510" width="14.375" style="583" customWidth="1"/>
    <col min="511" max="511" width="9.875" style="583" customWidth="1"/>
    <col min="512" max="512" width="15.5" style="583" customWidth="1"/>
    <col min="513" max="513" width="9.875" style="583" customWidth="1"/>
    <col min="514" max="514" width="14.375" style="583" customWidth="1"/>
    <col min="515" max="515" width="12.125" style="583" customWidth="1"/>
    <col min="516" max="516" width="9.875" style="583" customWidth="1"/>
    <col min="517" max="517" width="9" style="583"/>
    <col min="518" max="518" width="14" style="583" customWidth="1"/>
    <col min="519" max="519" width="13.875" style="583" customWidth="1"/>
    <col min="520" max="520" width="9" style="583"/>
    <col min="521" max="521" width="13.625" style="583" customWidth="1"/>
    <col min="522" max="764" width="9" style="583"/>
    <col min="765" max="765" width="17.75" style="583" customWidth="1"/>
    <col min="766" max="766" width="14.375" style="583" customWidth="1"/>
    <col min="767" max="767" width="9.875" style="583" customWidth="1"/>
    <col min="768" max="768" width="15.5" style="583" customWidth="1"/>
    <col min="769" max="769" width="9.875" style="583" customWidth="1"/>
    <col min="770" max="770" width="14.375" style="583" customWidth="1"/>
    <col min="771" max="771" width="12.125" style="583" customWidth="1"/>
    <col min="772" max="772" width="9.875" style="583" customWidth="1"/>
    <col min="773" max="773" width="9" style="583"/>
    <col min="774" max="774" width="14" style="583" customWidth="1"/>
    <col min="775" max="775" width="13.875" style="583" customWidth="1"/>
    <col min="776" max="776" width="9" style="583"/>
    <col min="777" max="777" width="13.625" style="583" customWidth="1"/>
    <col min="778" max="1020" width="9" style="583"/>
    <col min="1021" max="1021" width="17.75" style="583" customWidth="1"/>
    <col min="1022" max="1022" width="14.375" style="583" customWidth="1"/>
    <col min="1023" max="1023" width="9.875" style="583" customWidth="1"/>
    <col min="1024" max="1024" width="15.5" style="583" customWidth="1"/>
    <col min="1025" max="1025" width="9.875" style="583" customWidth="1"/>
    <col min="1026" max="1026" width="14.375" style="583" customWidth="1"/>
    <col min="1027" max="1027" width="12.125" style="583" customWidth="1"/>
    <col min="1028" max="1028" width="9.875" style="583" customWidth="1"/>
    <col min="1029" max="1029" width="9" style="583"/>
    <col min="1030" max="1030" width="14" style="583" customWidth="1"/>
    <col min="1031" max="1031" width="13.875" style="583" customWidth="1"/>
    <col min="1032" max="1032" width="9" style="583"/>
    <col min="1033" max="1033" width="13.625" style="583" customWidth="1"/>
    <col min="1034" max="1276" width="9" style="583"/>
    <col min="1277" max="1277" width="17.75" style="583" customWidth="1"/>
    <col min="1278" max="1278" width="14.375" style="583" customWidth="1"/>
    <col min="1279" max="1279" width="9.875" style="583" customWidth="1"/>
    <col min="1280" max="1280" width="15.5" style="583" customWidth="1"/>
    <col min="1281" max="1281" width="9.875" style="583" customWidth="1"/>
    <col min="1282" max="1282" width="14.375" style="583" customWidth="1"/>
    <col min="1283" max="1283" width="12.125" style="583" customWidth="1"/>
    <col min="1284" max="1284" width="9.875" style="583" customWidth="1"/>
    <col min="1285" max="1285" width="9" style="583"/>
    <col min="1286" max="1286" width="14" style="583" customWidth="1"/>
    <col min="1287" max="1287" width="13.875" style="583" customWidth="1"/>
    <col min="1288" max="1288" width="9" style="583"/>
    <col min="1289" max="1289" width="13.625" style="583" customWidth="1"/>
    <col min="1290" max="1532" width="9" style="583"/>
    <col min="1533" max="1533" width="17.75" style="583" customWidth="1"/>
    <col min="1534" max="1534" width="14.375" style="583" customWidth="1"/>
    <col min="1535" max="1535" width="9.875" style="583" customWidth="1"/>
    <col min="1536" max="1536" width="15.5" style="583" customWidth="1"/>
    <col min="1537" max="1537" width="9.875" style="583" customWidth="1"/>
    <col min="1538" max="1538" width="14.375" style="583" customWidth="1"/>
    <col min="1539" max="1539" width="12.125" style="583" customWidth="1"/>
    <col min="1540" max="1540" width="9.875" style="583" customWidth="1"/>
    <col min="1541" max="1541" width="9" style="583"/>
    <col min="1542" max="1542" width="14" style="583" customWidth="1"/>
    <col min="1543" max="1543" width="13.875" style="583" customWidth="1"/>
    <col min="1544" max="1544" width="9" style="583"/>
    <col min="1545" max="1545" width="13.625" style="583" customWidth="1"/>
    <col min="1546" max="1788" width="9" style="583"/>
    <col min="1789" max="1789" width="17.75" style="583" customWidth="1"/>
    <col min="1790" max="1790" width="14.375" style="583" customWidth="1"/>
    <col min="1791" max="1791" width="9.875" style="583" customWidth="1"/>
    <col min="1792" max="1792" width="15.5" style="583" customWidth="1"/>
    <col min="1793" max="1793" width="9.875" style="583" customWidth="1"/>
    <col min="1794" max="1794" width="14.375" style="583" customWidth="1"/>
    <col min="1795" max="1795" width="12.125" style="583" customWidth="1"/>
    <col min="1796" max="1796" width="9.875" style="583" customWidth="1"/>
    <col min="1797" max="1797" width="9" style="583"/>
    <col min="1798" max="1798" width="14" style="583" customWidth="1"/>
    <col min="1799" max="1799" width="13.875" style="583" customWidth="1"/>
    <col min="1800" max="1800" width="9" style="583"/>
    <col min="1801" max="1801" width="13.625" style="583" customWidth="1"/>
    <col min="1802" max="2044" width="9" style="583"/>
    <col min="2045" max="2045" width="17.75" style="583" customWidth="1"/>
    <col min="2046" max="2046" width="14.375" style="583" customWidth="1"/>
    <col min="2047" max="2047" width="9.875" style="583" customWidth="1"/>
    <col min="2048" max="2048" width="15.5" style="583" customWidth="1"/>
    <col min="2049" max="2049" width="9.875" style="583" customWidth="1"/>
    <col min="2050" max="2050" width="14.375" style="583" customWidth="1"/>
    <col min="2051" max="2051" width="12.125" style="583" customWidth="1"/>
    <col min="2052" max="2052" width="9.875" style="583" customWidth="1"/>
    <col min="2053" max="2053" width="9" style="583"/>
    <col min="2054" max="2054" width="14" style="583" customWidth="1"/>
    <col min="2055" max="2055" width="13.875" style="583" customWidth="1"/>
    <col min="2056" max="2056" width="9" style="583"/>
    <col min="2057" max="2057" width="13.625" style="583" customWidth="1"/>
    <col min="2058" max="2300" width="9" style="583"/>
    <col min="2301" max="2301" width="17.75" style="583" customWidth="1"/>
    <col min="2302" max="2302" width="14.375" style="583" customWidth="1"/>
    <col min="2303" max="2303" width="9.875" style="583" customWidth="1"/>
    <col min="2304" max="2304" width="15.5" style="583" customWidth="1"/>
    <col min="2305" max="2305" width="9.875" style="583" customWidth="1"/>
    <col min="2306" max="2306" width="14.375" style="583" customWidth="1"/>
    <col min="2307" max="2307" width="12.125" style="583" customWidth="1"/>
    <col min="2308" max="2308" width="9.875" style="583" customWidth="1"/>
    <col min="2309" max="2309" width="9" style="583"/>
    <col min="2310" max="2310" width="14" style="583" customWidth="1"/>
    <col min="2311" max="2311" width="13.875" style="583" customWidth="1"/>
    <col min="2312" max="2312" width="9" style="583"/>
    <col min="2313" max="2313" width="13.625" style="583" customWidth="1"/>
    <col min="2314" max="2556" width="9" style="583"/>
    <col min="2557" max="2557" width="17.75" style="583" customWidth="1"/>
    <col min="2558" max="2558" width="14.375" style="583" customWidth="1"/>
    <col min="2559" max="2559" width="9.875" style="583" customWidth="1"/>
    <col min="2560" max="2560" width="15.5" style="583" customWidth="1"/>
    <col min="2561" max="2561" width="9.875" style="583" customWidth="1"/>
    <col min="2562" max="2562" width="14.375" style="583" customWidth="1"/>
    <col min="2563" max="2563" width="12.125" style="583" customWidth="1"/>
    <col min="2564" max="2564" width="9.875" style="583" customWidth="1"/>
    <col min="2565" max="2565" width="9" style="583"/>
    <col min="2566" max="2566" width="14" style="583" customWidth="1"/>
    <col min="2567" max="2567" width="13.875" style="583" customWidth="1"/>
    <col min="2568" max="2568" width="9" style="583"/>
    <col min="2569" max="2569" width="13.625" style="583" customWidth="1"/>
    <col min="2570" max="2812" width="9" style="583"/>
    <col min="2813" max="2813" width="17.75" style="583" customWidth="1"/>
    <col min="2814" max="2814" width="14.375" style="583" customWidth="1"/>
    <col min="2815" max="2815" width="9.875" style="583" customWidth="1"/>
    <col min="2816" max="2816" width="15.5" style="583" customWidth="1"/>
    <col min="2817" max="2817" width="9.875" style="583" customWidth="1"/>
    <col min="2818" max="2818" width="14.375" style="583" customWidth="1"/>
    <col min="2819" max="2819" width="12.125" style="583" customWidth="1"/>
    <col min="2820" max="2820" width="9.875" style="583" customWidth="1"/>
    <col min="2821" max="2821" width="9" style="583"/>
    <col min="2822" max="2822" width="14" style="583" customWidth="1"/>
    <col min="2823" max="2823" width="13.875" style="583" customWidth="1"/>
    <col min="2824" max="2824" width="9" style="583"/>
    <col min="2825" max="2825" width="13.625" style="583" customWidth="1"/>
    <col min="2826" max="3068" width="9" style="583"/>
    <col min="3069" max="3069" width="17.75" style="583" customWidth="1"/>
    <col min="3070" max="3070" width="14.375" style="583" customWidth="1"/>
    <col min="3071" max="3071" width="9.875" style="583" customWidth="1"/>
    <col min="3072" max="3072" width="15.5" style="583" customWidth="1"/>
    <col min="3073" max="3073" width="9.875" style="583" customWidth="1"/>
    <col min="3074" max="3074" width="14.375" style="583" customWidth="1"/>
    <col min="3075" max="3075" width="12.125" style="583" customWidth="1"/>
    <col min="3076" max="3076" width="9.875" style="583" customWidth="1"/>
    <col min="3077" max="3077" width="9" style="583"/>
    <col min="3078" max="3078" width="14" style="583" customWidth="1"/>
    <col min="3079" max="3079" width="13.875" style="583" customWidth="1"/>
    <col min="3080" max="3080" width="9" style="583"/>
    <col min="3081" max="3081" width="13.625" style="583" customWidth="1"/>
    <col min="3082" max="3324" width="9" style="583"/>
    <col min="3325" max="3325" width="17.75" style="583" customWidth="1"/>
    <col min="3326" max="3326" width="14.375" style="583" customWidth="1"/>
    <col min="3327" max="3327" width="9.875" style="583" customWidth="1"/>
    <col min="3328" max="3328" width="15.5" style="583" customWidth="1"/>
    <col min="3329" max="3329" width="9.875" style="583" customWidth="1"/>
    <col min="3330" max="3330" width="14.375" style="583" customWidth="1"/>
    <col min="3331" max="3331" width="12.125" style="583" customWidth="1"/>
    <col min="3332" max="3332" width="9.875" style="583" customWidth="1"/>
    <col min="3333" max="3333" width="9" style="583"/>
    <col min="3334" max="3334" width="14" style="583" customWidth="1"/>
    <col min="3335" max="3335" width="13.875" style="583" customWidth="1"/>
    <col min="3336" max="3336" width="9" style="583"/>
    <col min="3337" max="3337" width="13.625" style="583" customWidth="1"/>
    <col min="3338" max="3580" width="9" style="583"/>
    <col min="3581" max="3581" width="17.75" style="583" customWidth="1"/>
    <col min="3582" max="3582" width="14.375" style="583" customWidth="1"/>
    <col min="3583" max="3583" width="9.875" style="583" customWidth="1"/>
    <col min="3584" max="3584" width="15.5" style="583" customWidth="1"/>
    <col min="3585" max="3585" width="9.875" style="583" customWidth="1"/>
    <col min="3586" max="3586" width="14.375" style="583" customWidth="1"/>
    <col min="3587" max="3587" width="12.125" style="583" customWidth="1"/>
    <col min="3588" max="3588" width="9.875" style="583" customWidth="1"/>
    <col min="3589" max="3589" width="9" style="583"/>
    <col min="3590" max="3590" width="14" style="583" customWidth="1"/>
    <col min="3591" max="3591" width="13.875" style="583" customWidth="1"/>
    <col min="3592" max="3592" width="9" style="583"/>
    <col min="3593" max="3593" width="13.625" style="583" customWidth="1"/>
    <col min="3594" max="3836" width="9" style="583"/>
    <col min="3837" max="3837" width="17.75" style="583" customWidth="1"/>
    <col min="3838" max="3838" width="14.375" style="583" customWidth="1"/>
    <col min="3839" max="3839" width="9.875" style="583" customWidth="1"/>
    <col min="3840" max="3840" width="15.5" style="583" customWidth="1"/>
    <col min="3841" max="3841" width="9.875" style="583" customWidth="1"/>
    <col min="3842" max="3842" width="14.375" style="583" customWidth="1"/>
    <col min="3843" max="3843" width="12.125" style="583" customWidth="1"/>
    <col min="3844" max="3844" width="9.875" style="583" customWidth="1"/>
    <col min="3845" max="3845" width="9" style="583"/>
    <col min="3846" max="3846" width="14" style="583" customWidth="1"/>
    <col min="3847" max="3847" width="13.875" style="583" customWidth="1"/>
    <col min="3848" max="3848" width="9" style="583"/>
    <col min="3849" max="3849" width="13.625" style="583" customWidth="1"/>
    <col min="3850" max="4092" width="9" style="583"/>
    <col min="4093" max="4093" width="17.75" style="583" customWidth="1"/>
    <col min="4094" max="4094" width="14.375" style="583" customWidth="1"/>
    <col min="4095" max="4095" width="9.875" style="583" customWidth="1"/>
    <col min="4096" max="4096" width="15.5" style="583" customWidth="1"/>
    <col min="4097" max="4097" width="9.875" style="583" customWidth="1"/>
    <col min="4098" max="4098" width="14.375" style="583" customWidth="1"/>
    <col min="4099" max="4099" width="12.125" style="583" customWidth="1"/>
    <col min="4100" max="4100" width="9.875" style="583" customWidth="1"/>
    <col min="4101" max="4101" width="9" style="583"/>
    <col min="4102" max="4102" width="14" style="583" customWidth="1"/>
    <col min="4103" max="4103" width="13.875" style="583" customWidth="1"/>
    <col min="4104" max="4104" width="9" style="583"/>
    <col min="4105" max="4105" width="13.625" style="583" customWidth="1"/>
    <col min="4106" max="4348" width="9" style="583"/>
    <col min="4349" max="4349" width="17.75" style="583" customWidth="1"/>
    <col min="4350" max="4350" width="14.375" style="583" customWidth="1"/>
    <col min="4351" max="4351" width="9.875" style="583" customWidth="1"/>
    <col min="4352" max="4352" width="15.5" style="583" customWidth="1"/>
    <col min="4353" max="4353" width="9.875" style="583" customWidth="1"/>
    <col min="4354" max="4354" width="14.375" style="583" customWidth="1"/>
    <col min="4355" max="4355" width="12.125" style="583" customWidth="1"/>
    <col min="4356" max="4356" width="9.875" style="583" customWidth="1"/>
    <col min="4357" max="4357" width="9" style="583"/>
    <col min="4358" max="4358" width="14" style="583" customWidth="1"/>
    <col min="4359" max="4359" width="13.875" style="583" customWidth="1"/>
    <col min="4360" max="4360" width="9" style="583"/>
    <col min="4361" max="4361" width="13.625" style="583" customWidth="1"/>
    <col min="4362" max="4604" width="9" style="583"/>
    <col min="4605" max="4605" width="17.75" style="583" customWidth="1"/>
    <col min="4606" max="4606" width="14.375" style="583" customWidth="1"/>
    <col min="4607" max="4607" width="9.875" style="583" customWidth="1"/>
    <col min="4608" max="4608" width="15.5" style="583" customWidth="1"/>
    <col min="4609" max="4609" width="9.875" style="583" customWidth="1"/>
    <col min="4610" max="4610" width="14.375" style="583" customWidth="1"/>
    <col min="4611" max="4611" width="12.125" style="583" customWidth="1"/>
    <col min="4612" max="4612" width="9.875" style="583" customWidth="1"/>
    <col min="4613" max="4613" width="9" style="583"/>
    <col min="4614" max="4614" width="14" style="583" customWidth="1"/>
    <col min="4615" max="4615" width="13.875" style="583" customWidth="1"/>
    <col min="4616" max="4616" width="9" style="583"/>
    <col min="4617" max="4617" width="13.625" style="583" customWidth="1"/>
    <col min="4618" max="4860" width="9" style="583"/>
    <col min="4861" max="4861" width="17.75" style="583" customWidth="1"/>
    <col min="4862" max="4862" width="14.375" style="583" customWidth="1"/>
    <col min="4863" max="4863" width="9.875" style="583" customWidth="1"/>
    <col min="4864" max="4864" width="15.5" style="583" customWidth="1"/>
    <col min="4865" max="4865" width="9.875" style="583" customWidth="1"/>
    <col min="4866" max="4866" width="14.375" style="583" customWidth="1"/>
    <col min="4867" max="4867" width="12.125" style="583" customWidth="1"/>
    <col min="4868" max="4868" width="9.875" style="583" customWidth="1"/>
    <col min="4869" max="4869" width="9" style="583"/>
    <col min="4870" max="4870" width="14" style="583" customWidth="1"/>
    <col min="4871" max="4871" width="13.875" style="583" customWidth="1"/>
    <col min="4872" max="4872" width="9" style="583"/>
    <col min="4873" max="4873" width="13.625" style="583" customWidth="1"/>
    <col min="4874" max="5116" width="9" style="583"/>
    <col min="5117" max="5117" width="17.75" style="583" customWidth="1"/>
    <col min="5118" max="5118" width="14.375" style="583" customWidth="1"/>
    <col min="5119" max="5119" width="9.875" style="583" customWidth="1"/>
    <col min="5120" max="5120" width="15.5" style="583" customWidth="1"/>
    <col min="5121" max="5121" width="9.875" style="583" customWidth="1"/>
    <col min="5122" max="5122" width="14.375" style="583" customWidth="1"/>
    <col min="5123" max="5123" width="12.125" style="583" customWidth="1"/>
    <col min="5124" max="5124" width="9.875" style="583" customWidth="1"/>
    <col min="5125" max="5125" width="9" style="583"/>
    <col min="5126" max="5126" width="14" style="583" customWidth="1"/>
    <col min="5127" max="5127" width="13.875" style="583" customWidth="1"/>
    <col min="5128" max="5128" width="9" style="583"/>
    <col min="5129" max="5129" width="13.625" style="583" customWidth="1"/>
    <col min="5130" max="5372" width="9" style="583"/>
    <col min="5373" max="5373" width="17.75" style="583" customWidth="1"/>
    <col min="5374" max="5374" width="14.375" style="583" customWidth="1"/>
    <col min="5375" max="5375" width="9.875" style="583" customWidth="1"/>
    <col min="5376" max="5376" width="15.5" style="583" customWidth="1"/>
    <col min="5377" max="5377" width="9.875" style="583" customWidth="1"/>
    <col min="5378" max="5378" width="14.375" style="583" customWidth="1"/>
    <col min="5379" max="5379" width="12.125" style="583" customWidth="1"/>
    <col min="5380" max="5380" width="9.875" style="583" customWidth="1"/>
    <col min="5381" max="5381" width="9" style="583"/>
    <col min="5382" max="5382" width="14" style="583" customWidth="1"/>
    <col min="5383" max="5383" width="13.875" style="583" customWidth="1"/>
    <col min="5384" max="5384" width="9" style="583"/>
    <col min="5385" max="5385" width="13.625" style="583" customWidth="1"/>
    <col min="5386" max="5628" width="9" style="583"/>
    <col min="5629" max="5629" width="17.75" style="583" customWidth="1"/>
    <col min="5630" max="5630" width="14.375" style="583" customWidth="1"/>
    <col min="5631" max="5631" width="9.875" style="583" customWidth="1"/>
    <col min="5632" max="5632" width="15.5" style="583" customWidth="1"/>
    <col min="5633" max="5633" width="9.875" style="583" customWidth="1"/>
    <col min="5634" max="5634" width="14.375" style="583" customWidth="1"/>
    <col min="5635" max="5635" width="12.125" style="583" customWidth="1"/>
    <col min="5636" max="5636" width="9.875" style="583" customWidth="1"/>
    <col min="5637" max="5637" width="9" style="583"/>
    <col min="5638" max="5638" width="14" style="583" customWidth="1"/>
    <col min="5639" max="5639" width="13.875" style="583" customWidth="1"/>
    <col min="5640" max="5640" width="9" style="583"/>
    <col min="5641" max="5641" width="13.625" style="583" customWidth="1"/>
    <col min="5642" max="5884" width="9" style="583"/>
    <col min="5885" max="5885" width="17.75" style="583" customWidth="1"/>
    <col min="5886" max="5886" width="14.375" style="583" customWidth="1"/>
    <col min="5887" max="5887" width="9.875" style="583" customWidth="1"/>
    <col min="5888" max="5888" width="15.5" style="583" customWidth="1"/>
    <col min="5889" max="5889" width="9.875" style="583" customWidth="1"/>
    <col min="5890" max="5890" width="14.375" style="583" customWidth="1"/>
    <col min="5891" max="5891" width="12.125" style="583" customWidth="1"/>
    <col min="5892" max="5892" width="9.875" style="583" customWidth="1"/>
    <col min="5893" max="5893" width="9" style="583"/>
    <col min="5894" max="5894" width="14" style="583" customWidth="1"/>
    <col min="5895" max="5895" width="13.875" style="583" customWidth="1"/>
    <col min="5896" max="5896" width="9" style="583"/>
    <col min="5897" max="5897" width="13.625" style="583" customWidth="1"/>
    <col min="5898" max="6140" width="9" style="583"/>
    <col min="6141" max="6141" width="17.75" style="583" customWidth="1"/>
    <col min="6142" max="6142" width="14.375" style="583" customWidth="1"/>
    <col min="6143" max="6143" width="9.875" style="583" customWidth="1"/>
    <col min="6144" max="6144" width="15.5" style="583" customWidth="1"/>
    <col min="6145" max="6145" width="9.875" style="583" customWidth="1"/>
    <col min="6146" max="6146" width="14.375" style="583" customWidth="1"/>
    <col min="6147" max="6147" width="12.125" style="583" customWidth="1"/>
    <col min="6148" max="6148" width="9.875" style="583" customWidth="1"/>
    <col min="6149" max="6149" width="9" style="583"/>
    <col min="6150" max="6150" width="14" style="583" customWidth="1"/>
    <col min="6151" max="6151" width="13.875" style="583" customWidth="1"/>
    <col min="6152" max="6152" width="9" style="583"/>
    <col min="6153" max="6153" width="13.625" style="583" customWidth="1"/>
    <col min="6154" max="6396" width="9" style="583"/>
    <col min="6397" max="6397" width="17.75" style="583" customWidth="1"/>
    <col min="6398" max="6398" width="14.375" style="583" customWidth="1"/>
    <col min="6399" max="6399" width="9.875" style="583" customWidth="1"/>
    <col min="6400" max="6400" width="15.5" style="583" customWidth="1"/>
    <col min="6401" max="6401" width="9.875" style="583" customWidth="1"/>
    <col min="6402" max="6402" width="14.375" style="583" customWidth="1"/>
    <col min="6403" max="6403" width="12.125" style="583" customWidth="1"/>
    <col min="6404" max="6404" width="9.875" style="583" customWidth="1"/>
    <col min="6405" max="6405" width="9" style="583"/>
    <col min="6406" max="6406" width="14" style="583" customWidth="1"/>
    <col min="6407" max="6407" width="13.875" style="583" customWidth="1"/>
    <col min="6408" max="6408" width="9" style="583"/>
    <col min="6409" max="6409" width="13.625" style="583" customWidth="1"/>
    <col min="6410" max="6652" width="9" style="583"/>
    <col min="6653" max="6653" width="17.75" style="583" customWidth="1"/>
    <col min="6654" max="6654" width="14.375" style="583" customWidth="1"/>
    <col min="6655" max="6655" width="9.875" style="583" customWidth="1"/>
    <col min="6656" max="6656" width="15.5" style="583" customWidth="1"/>
    <col min="6657" max="6657" width="9.875" style="583" customWidth="1"/>
    <col min="6658" max="6658" width="14.375" style="583" customWidth="1"/>
    <col min="6659" max="6659" width="12.125" style="583" customWidth="1"/>
    <col min="6660" max="6660" width="9.875" style="583" customWidth="1"/>
    <col min="6661" max="6661" width="9" style="583"/>
    <col min="6662" max="6662" width="14" style="583" customWidth="1"/>
    <col min="6663" max="6663" width="13.875" style="583" customWidth="1"/>
    <col min="6664" max="6664" width="9" style="583"/>
    <col min="6665" max="6665" width="13.625" style="583" customWidth="1"/>
    <col min="6666" max="6908" width="9" style="583"/>
    <col min="6909" max="6909" width="17.75" style="583" customWidth="1"/>
    <col min="6910" max="6910" width="14.375" style="583" customWidth="1"/>
    <col min="6911" max="6911" width="9.875" style="583" customWidth="1"/>
    <col min="6912" max="6912" width="15.5" style="583" customWidth="1"/>
    <col min="6913" max="6913" width="9.875" style="583" customWidth="1"/>
    <col min="6914" max="6914" width="14.375" style="583" customWidth="1"/>
    <col min="6915" max="6915" width="12.125" style="583" customWidth="1"/>
    <col min="6916" max="6916" width="9.875" style="583" customWidth="1"/>
    <col min="6917" max="6917" width="9" style="583"/>
    <col min="6918" max="6918" width="14" style="583" customWidth="1"/>
    <col min="6919" max="6919" width="13.875" style="583" customWidth="1"/>
    <col min="6920" max="6920" width="9" style="583"/>
    <col min="6921" max="6921" width="13.625" style="583" customWidth="1"/>
    <col min="6922" max="7164" width="9" style="583"/>
    <col min="7165" max="7165" width="17.75" style="583" customWidth="1"/>
    <col min="7166" max="7166" width="14.375" style="583" customWidth="1"/>
    <col min="7167" max="7167" width="9.875" style="583" customWidth="1"/>
    <col min="7168" max="7168" width="15.5" style="583" customWidth="1"/>
    <col min="7169" max="7169" width="9.875" style="583" customWidth="1"/>
    <col min="7170" max="7170" width="14.375" style="583" customWidth="1"/>
    <col min="7171" max="7171" width="12.125" style="583" customWidth="1"/>
    <col min="7172" max="7172" width="9.875" style="583" customWidth="1"/>
    <col min="7173" max="7173" width="9" style="583"/>
    <col min="7174" max="7174" width="14" style="583" customWidth="1"/>
    <col min="7175" max="7175" width="13.875" style="583" customWidth="1"/>
    <col min="7176" max="7176" width="9" style="583"/>
    <col min="7177" max="7177" width="13.625" style="583" customWidth="1"/>
    <col min="7178" max="7420" width="9" style="583"/>
    <col min="7421" max="7421" width="17.75" style="583" customWidth="1"/>
    <col min="7422" max="7422" width="14.375" style="583" customWidth="1"/>
    <col min="7423" max="7423" width="9.875" style="583" customWidth="1"/>
    <col min="7424" max="7424" width="15.5" style="583" customWidth="1"/>
    <col min="7425" max="7425" width="9.875" style="583" customWidth="1"/>
    <col min="7426" max="7426" width="14.375" style="583" customWidth="1"/>
    <col min="7427" max="7427" width="12.125" style="583" customWidth="1"/>
    <col min="7428" max="7428" width="9.875" style="583" customWidth="1"/>
    <col min="7429" max="7429" width="9" style="583"/>
    <col min="7430" max="7430" width="14" style="583" customWidth="1"/>
    <col min="7431" max="7431" width="13.875" style="583" customWidth="1"/>
    <col min="7432" max="7432" width="9" style="583"/>
    <col min="7433" max="7433" width="13.625" style="583" customWidth="1"/>
    <col min="7434" max="7676" width="9" style="583"/>
    <col min="7677" max="7677" width="17.75" style="583" customWidth="1"/>
    <col min="7678" max="7678" width="14.375" style="583" customWidth="1"/>
    <col min="7679" max="7679" width="9.875" style="583" customWidth="1"/>
    <col min="7680" max="7680" width="15.5" style="583" customWidth="1"/>
    <col min="7681" max="7681" width="9.875" style="583" customWidth="1"/>
    <col min="7682" max="7682" width="14.375" style="583" customWidth="1"/>
    <col min="7683" max="7683" width="12.125" style="583" customWidth="1"/>
    <col min="7684" max="7684" width="9.875" style="583" customWidth="1"/>
    <col min="7685" max="7685" width="9" style="583"/>
    <col min="7686" max="7686" width="14" style="583" customWidth="1"/>
    <col min="7687" max="7687" width="13.875" style="583" customWidth="1"/>
    <col min="7688" max="7688" width="9" style="583"/>
    <col min="7689" max="7689" width="13.625" style="583" customWidth="1"/>
    <col min="7690" max="7932" width="9" style="583"/>
    <col min="7933" max="7933" width="17.75" style="583" customWidth="1"/>
    <col min="7934" max="7934" width="14.375" style="583" customWidth="1"/>
    <col min="7935" max="7935" width="9.875" style="583" customWidth="1"/>
    <col min="7936" max="7936" width="15.5" style="583" customWidth="1"/>
    <col min="7937" max="7937" width="9.875" style="583" customWidth="1"/>
    <col min="7938" max="7938" width="14.375" style="583" customWidth="1"/>
    <col min="7939" max="7939" width="12.125" style="583" customWidth="1"/>
    <col min="7940" max="7940" width="9.875" style="583" customWidth="1"/>
    <col min="7941" max="7941" width="9" style="583"/>
    <col min="7942" max="7942" width="14" style="583" customWidth="1"/>
    <col min="7943" max="7943" width="13.875" style="583" customWidth="1"/>
    <col min="7944" max="7944" width="9" style="583"/>
    <col min="7945" max="7945" width="13.625" style="583" customWidth="1"/>
    <col min="7946" max="8188" width="9" style="583"/>
    <col min="8189" max="8189" width="17.75" style="583" customWidth="1"/>
    <col min="8190" max="8190" width="14.375" style="583" customWidth="1"/>
    <col min="8191" max="8191" width="9.875" style="583" customWidth="1"/>
    <col min="8192" max="8192" width="15.5" style="583" customWidth="1"/>
    <col min="8193" max="8193" width="9.875" style="583" customWidth="1"/>
    <col min="8194" max="8194" width="14.375" style="583" customWidth="1"/>
    <col min="8195" max="8195" width="12.125" style="583" customWidth="1"/>
    <col min="8196" max="8196" width="9.875" style="583" customWidth="1"/>
    <col min="8197" max="8197" width="9" style="583"/>
    <col min="8198" max="8198" width="14" style="583" customWidth="1"/>
    <col min="8199" max="8199" width="13.875" style="583" customWidth="1"/>
    <col min="8200" max="8200" width="9" style="583"/>
    <col min="8201" max="8201" width="13.625" style="583" customWidth="1"/>
    <col min="8202" max="8444" width="9" style="583"/>
    <col min="8445" max="8445" width="17.75" style="583" customWidth="1"/>
    <col min="8446" max="8446" width="14.375" style="583" customWidth="1"/>
    <col min="8447" max="8447" width="9.875" style="583" customWidth="1"/>
    <col min="8448" max="8448" width="15.5" style="583" customWidth="1"/>
    <col min="8449" max="8449" width="9.875" style="583" customWidth="1"/>
    <col min="8450" max="8450" width="14.375" style="583" customWidth="1"/>
    <col min="8451" max="8451" width="12.125" style="583" customWidth="1"/>
    <col min="8452" max="8452" width="9.875" style="583" customWidth="1"/>
    <col min="8453" max="8453" width="9" style="583"/>
    <col min="8454" max="8454" width="14" style="583" customWidth="1"/>
    <col min="8455" max="8455" width="13.875" style="583" customWidth="1"/>
    <col min="8456" max="8456" width="9" style="583"/>
    <col min="8457" max="8457" width="13.625" style="583" customWidth="1"/>
    <col min="8458" max="8700" width="9" style="583"/>
    <col min="8701" max="8701" width="17.75" style="583" customWidth="1"/>
    <col min="8702" max="8702" width="14.375" style="583" customWidth="1"/>
    <col min="8703" max="8703" width="9.875" style="583" customWidth="1"/>
    <col min="8704" max="8704" width="15.5" style="583" customWidth="1"/>
    <col min="8705" max="8705" width="9.875" style="583" customWidth="1"/>
    <col min="8706" max="8706" width="14.375" style="583" customWidth="1"/>
    <col min="8707" max="8707" width="12.125" style="583" customWidth="1"/>
    <col min="8708" max="8708" width="9.875" style="583" customWidth="1"/>
    <col min="8709" max="8709" width="9" style="583"/>
    <col min="8710" max="8710" width="14" style="583" customWidth="1"/>
    <col min="8711" max="8711" width="13.875" style="583" customWidth="1"/>
    <col min="8712" max="8712" width="9" style="583"/>
    <col min="8713" max="8713" width="13.625" style="583" customWidth="1"/>
    <col min="8714" max="8956" width="9" style="583"/>
    <col min="8957" max="8957" width="17.75" style="583" customWidth="1"/>
    <col min="8958" max="8958" width="14.375" style="583" customWidth="1"/>
    <col min="8959" max="8959" width="9.875" style="583" customWidth="1"/>
    <col min="8960" max="8960" width="15.5" style="583" customWidth="1"/>
    <col min="8961" max="8961" width="9.875" style="583" customWidth="1"/>
    <col min="8962" max="8962" width="14.375" style="583" customWidth="1"/>
    <col min="8963" max="8963" width="12.125" style="583" customWidth="1"/>
    <col min="8964" max="8964" width="9.875" style="583" customWidth="1"/>
    <col min="8965" max="8965" width="9" style="583"/>
    <col min="8966" max="8966" width="14" style="583" customWidth="1"/>
    <col min="8967" max="8967" width="13.875" style="583" customWidth="1"/>
    <col min="8968" max="8968" width="9" style="583"/>
    <col min="8969" max="8969" width="13.625" style="583" customWidth="1"/>
    <col min="8970" max="9212" width="9" style="583"/>
    <col min="9213" max="9213" width="17.75" style="583" customWidth="1"/>
    <col min="9214" max="9214" width="14.375" style="583" customWidth="1"/>
    <col min="9215" max="9215" width="9.875" style="583" customWidth="1"/>
    <col min="9216" max="9216" width="15.5" style="583" customWidth="1"/>
    <col min="9217" max="9217" width="9.875" style="583" customWidth="1"/>
    <col min="9218" max="9218" width="14.375" style="583" customWidth="1"/>
    <col min="9219" max="9219" width="12.125" style="583" customWidth="1"/>
    <col min="9220" max="9220" width="9.875" style="583" customWidth="1"/>
    <col min="9221" max="9221" width="9" style="583"/>
    <col min="9222" max="9222" width="14" style="583" customWidth="1"/>
    <col min="9223" max="9223" width="13.875" style="583" customWidth="1"/>
    <col min="9224" max="9224" width="9" style="583"/>
    <col min="9225" max="9225" width="13.625" style="583" customWidth="1"/>
    <col min="9226" max="9468" width="9" style="583"/>
    <col min="9469" max="9469" width="17.75" style="583" customWidth="1"/>
    <col min="9470" max="9470" width="14.375" style="583" customWidth="1"/>
    <col min="9471" max="9471" width="9.875" style="583" customWidth="1"/>
    <col min="9472" max="9472" width="15.5" style="583" customWidth="1"/>
    <col min="9473" max="9473" width="9.875" style="583" customWidth="1"/>
    <col min="9474" max="9474" width="14.375" style="583" customWidth="1"/>
    <col min="9475" max="9475" width="12.125" style="583" customWidth="1"/>
    <col min="9476" max="9476" width="9.875" style="583" customWidth="1"/>
    <col min="9477" max="9477" width="9" style="583"/>
    <col min="9478" max="9478" width="14" style="583" customWidth="1"/>
    <col min="9479" max="9479" width="13.875" style="583" customWidth="1"/>
    <col min="9480" max="9480" width="9" style="583"/>
    <col min="9481" max="9481" width="13.625" style="583" customWidth="1"/>
    <col min="9482" max="9724" width="9" style="583"/>
    <col min="9725" max="9725" width="17.75" style="583" customWidth="1"/>
    <col min="9726" max="9726" width="14.375" style="583" customWidth="1"/>
    <col min="9727" max="9727" width="9.875" style="583" customWidth="1"/>
    <col min="9728" max="9728" width="15.5" style="583" customWidth="1"/>
    <col min="9729" max="9729" width="9.875" style="583" customWidth="1"/>
    <col min="9730" max="9730" width="14.375" style="583" customWidth="1"/>
    <col min="9731" max="9731" width="12.125" style="583" customWidth="1"/>
    <col min="9732" max="9732" width="9.875" style="583" customWidth="1"/>
    <col min="9733" max="9733" width="9" style="583"/>
    <col min="9734" max="9734" width="14" style="583" customWidth="1"/>
    <col min="9735" max="9735" width="13.875" style="583" customWidth="1"/>
    <col min="9736" max="9736" width="9" style="583"/>
    <col min="9737" max="9737" width="13.625" style="583" customWidth="1"/>
    <col min="9738" max="9980" width="9" style="583"/>
    <col min="9981" max="9981" width="17.75" style="583" customWidth="1"/>
    <col min="9982" max="9982" width="14.375" style="583" customWidth="1"/>
    <col min="9983" max="9983" width="9.875" style="583" customWidth="1"/>
    <col min="9984" max="9984" width="15.5" style="583" customWidth="1"/>
    <col min="9985" max="9985" width="9.875" style="583" customWidth="1"/>
    <col min="9986" max="9986" width="14.375" style="583" customWidth="1"/>
    <col min="9987" max="9987" width="12.125" style="583" customWidth="1"/>
    <col min="9988" max="9988" width="9.875" style="583" customWidth="1"/>
    <col min="9989" max="9989" width="9" style="583"/>
    <col min="9990" max="9990" width="14" style="583" customWidth="1"/>
    <col min="9991" max="9991" width="13.875" style="583" customWidth="1"/>
    <col min="9992" max="9992" width="9" style="583"/>
    <col min="9993" max="9993" width="13.625" style="583" customWidth="1"/>
    <col min="9994" max="10236" width="9" style="583"/>
    <col min="10237" max="10237" width="17.75" style="583" customWidth="1"/>
    <col min="10238" max="10238" width="14.375" style="583" customWidth="1"/>
    <col min="10239" max="10239" width="9.875" style="583" customWidth="1"/>
    <col min="10240" max="10240" width="15.5" style="583" customWidth="1"/>
    <col min="10241" max="10241" width="9.875" style="583" customWidth="1"/>
    <col min="10242" max="10242" width="14.375" style="583" customWidth="1"/>
    <col min="10243" max="10243" width="12.125" style="583" customWidth="1"/>
    <col min="10244" max="10244" width="9.875" style="583" customWidth="1"/>
    <col min="10245" max="10245" width="9" style="583"/>
    <col min="10246" max="10246" width="14" style="583" customWidth="1"/>
    <col min="10247" max="10247" width="13.875" style="583" customWidth="1"/>
    <col min="10248" max="10248" width="9" style="583"/>
    <col min="10249" max="10249" width="13.625" style="583" customWidth="1"/>
    <col min="10250" max="10492" width="9" style="583"/>
    <col min="10493" max="10493" width="17.75" style="583" customWidth="1"/>
    <col min="10494" max="10494" width="14.375" style="583" customWidth="1"/>
    <col min="10495" max="10495" width="9.875" style="583" customWidth="1"/>
    <col min="10496" max="10496" width="15.5" style="583" customWidth="1"/>
    <col min="10497" max="10497" width="9.875" style="583" customWidth="1"/>
    <col min="10498" max="10498" width="14.375" style="583" customWidth="1"/>
    <col min="10499" max="10499" width="12.125" style="583" customWidth="1"/>
    <col min="10500" max="10500" width="9.875" style="583" customWidth="1"/>
    <col min="10501" max="10501" width="9" style="583"/>
    <col min="10502" max="10502" width="14" style="583" customWidth="1"/>
    <col min="10503" max="10503" width="13.875" style="583" customWidth="1"/>
    <col min="10504" max="10504" width="9" style="583"/>
    <col min="10505" max="10505" width="13.625" style="583" customWidth="1"/>
    <col min="10506" max="10748" width="9" style="583"/>
    <col min="10749" max="10749" width="17.75" style="583" customWidth="1"/>
    <col min="10750" max="10750" width="14.375" style="583" customWidth="1"/>
    <col min="10751" max="10751" width="9.875" style="583" customWidth="1"/>
    <col min="10752" max="10752" width="15.5" style="583" customWidth="1"/>
    <col min="10753" max="10753" width="9.875" style="583" customWidth="1"/>
    <col min="10754" max="10754" width="14.375" style="583" customWidth="1"/>
    <col min="10755" max="10755" width="12.125" style="583" customWidth="1"/>
    <col min="10756" max="10756" width="9.875" style="583" customWidth="1"/>
    <col min="10757" max="10757" width="9" style="583"/>
    <col min="10758" max="10758" width="14" style="583" customWidth="1"/>
    <col min="10759" max="10759" width="13.875" style="583" customWidth="1"/>
    <col min="10760" max="10760" width="9" style="583"/>
    <col min="10761" max="10761" width="13.625" style="583" customWidth="1"/>
    <col min="10762" max="11004" width="9" style="583"/>
    <col min="11005" max="11005" width="17.75" style="583" customWidth="1"/>
    <col min="11006" max="11006" width="14.375" style="583" customWidth="1"/>
    <col min="11007" max="11007" width="9.875" style="583" customWidth="1"/>
    <col min="11008" max="11008" width="15.5" style="583" customWidth="1"/>
    <col min="11009" max="11009" width="9.875" style="583" customWidth="1"/>
    <col min="11010" max="11010" width="14.375" style="583" customWidth="1"/>
    <col min="11011" max="11011" width="12.125" style="583" customWidth="1"/>
    <col min="11012" max="11012" width="9.875" style="583" customWidth="1"/>
    <col min="11013" max="11013" width="9" style="583"/>
    <col min="11014" max="11014" width="14" style="583" customWidth="1"/>
    <col min="11015" max="11015" width="13.875" style="583" customWidth="1"/>
    <col min="11016" max="11016" width="9" style="583"/>
    <col min="11017" max="11017" width="13.625" style="583" customWidth="1"/>
    <col min="11018" max="11260" width="9" style="583"/>
    <col min="11261" max="11261" width="17.75" style="583" customWidth="1"/>
    <col min="11262" max="11262" width="14.375" style="583" customWidth="1"/>
    <col min="11263" max="11263" width="9.875" style="583" customWidth="1"/>
    <col min="11264" max="11264" width="15.5" style="583" customWidth="1"/>
    <col min="11265" max="11265" width="9.875" style="583" customWidth="1"/>
    <col min="11266" max="11266" width="14.375" style="583" customWidth="1"/>
    <col min="11267" max="11267" width="12.125" style="583" customWidth="1"/>
    <col min="11268" max="11268" width="9.875" style="583" customWidth="1"/>
    <col min="11269" max="11269" width="9" style="583"/>
    <col min="11270" max="11270" width="14" style="583" customWidth="1"/>
    <col min="11271" max="11271" width="13.875" style="583" customWidth="1"/>
    <col min="11272" max="11272" width="9" style="583"/>
    <col min="11273" max="11273" width="13.625" style="583" customWidth="1"/>
    <col min="11274" max="11516" width="9" style="583"/>
    <col min="11517" max="11517" width="17.75" style="583" customWidth="1"/>
    <col min="11518" max="11518" width="14.375" style="583" customWidth="1"/>
    <col min="11519" max="11519" width="9.875" style="583" customWidth="1"/>
    <col min="11520" max="11520" width="15.5" style="583" customWidth="1"/>
    <col min="11521" max="11521" width="9.875" style="583" customWidth="1"/>
    <col min="11522" max="11522" width="14.375" style="583" customWidth="1"/>
    <col min="11523" max="11523" width="12.125" style="583" customWidth="1"/>
    <col min="11524" max="11524" width="9.875" style="583" customWidth="1"/>
    <col min="11525" max="11525" width="9" style="583"/>
    <col min="11526" max="11526" width="14" style="583" customWidth="1"/>
    <col min="11527" max="11527" width="13.875" style="583" customWidth="1"/>
    <col min="11528" max="11528" width="9" style="583"/>
    <col min="11529" max="11529" width="13.625" style="583" customWidth="1"/>
    <col min="11530" max="11772" width="9" style="583"/>
    <col min="11773" max="11773" width="17.75" style="583" customWidth="1"/>
    <col min="11774" max="11774" width="14.375" style="583" customWidth="1"/>
    <col min="11775" max="11775" width="9.875" style="583" customWidth="1"/>
    <col min="11776" max="11776" width="15.5" style="583" customWidth="1"/>
    <col min="11777" max="11777" width="9.875" style="583" customWidth="1"/>
    <col min="11778" max="11778" width="14.375" style="583" customWidth="1"/>
    <col min="11779" max="11779" width="12.125" style="583" customWidth="1"/>
    <col min="11780" max="11780" width="9.875" style="583" customWidth="1"/>
    <col min="11781" max="11781" width="9" style="583"/>
    <col min="11782" max="11782" width="14" style="583" customWidth="1"/>
    <col min="11783" max="11783" width="13.875" style="583" customWidth="1"/>
    <col min="11784" max="11784" width="9" style="583"/>
    <col min="11785" max="11785" width="13.625" style="583" customWidth="1"/>
    <col min="11786" max="12028" width="9" style="583"/>
    <col min="12029" max="12029" width="17.75" style="583" customWidth="1"/>
    <col min="12030" max="12030" width="14.375" style="583" customWidth="1"/>
    <col min="12031" max="12031" width="9.875" style="583" customWidth="1"/>
    <col min="12032" max="12032" width="15.5" style="583" customWidth="1"/>
    <col min="12033" max="12033" width="9.875" style="583" customWidth="1"/>
    <col min="12034" max="12034" width="14.375" style="583" customWidth="1"/>
    <col min="12035" max="12035" width="12.125" style="583" customWidth="1"/>
    <col min="12036" max="12036" width="9.875" style="583" customWidth="1"/>
    <col min="12037" max="12037" width="9" style="583"/>
    <col min="12038" max="12038" width="14" style="583" customWidth="1"/>
    <col min="12039" max="12039" width="13.875" style="583" customWidth="1"/>
    <col min="12040" max="12040" width="9" style="583"/>
    <col min="12041" max="12041" width="13.625" style="583" customWidth="1"/>
    <col min="12042" max="12284" width="9" style="583"/>
    <col min="12285" max="12285" width="17.75" style="583" customWidth="1"/>
    <col min="12286" max="12286" width="14.375" style="583" customWidth="1"/>
    <col min="12287" max="12287" width="9.875" style="583" customWidth="1"/>
    <col min="12288" max="12288" width="15.5" style="583" customWidth="1"/>
    <col min="12289" max="12289" width="9.875" style="583" customWidth="1"/>
    <col min="12290" max="12290" width="14.375" style="583" customWidth="1"/>
    <col min="12291" max="12291" width="12.125" style="583" customWidth="1"/>
    <col min="12292" max="12292" width="9.875" style="583" customWidth="1"/>
    <col min="12293" max="12293" width="9" style="583"/>
    <col min="12294" max="12294" width="14" style="583" customWidth="1"/>
    <col min="12295" max="12295" width="13.875" style="583" customWidth="1"/>
    <col min="12296" max="12296" width="9" style="583"/>
    <col min="12297" max="12297" width="13.625" style="583" customWidth="1"/>
    <col min="12298" max="12540" width="9" style="583"/>
    <col min="12541" max="12541" width="17.75" style="583" customWidth="1"/>
    <col min="12542" max="12542" width="14.375" style="583" customWidth="1"/>
    <col min="12543" max="12543" width="9.875" style="583" customWidth="1"/>
    <col min="12544" max="12544" width="15.5" style="583" customWidth="1"/>
    <col min="12545" max="12545" width="9.875" style="583" customWidth="1"/>
    <col min="12546" max="12546" width="14.375" style="583" customWidth="1"/>
    <col min="12547" max="12547" width="12.125" style="583" customWidth="1"/>
    <col min="12548" max="12548" width="9.875" style="583" customWidth="1"/>
    <col min="12549" max="12549" width="9" style="583"/>
    <col min="12550" max="12550" width="14" style="583" customWidth="1"/>
    <col min="12551" max="12551" width="13.875" style="583" customWidth="1"/>
    <col min="12552" max="12552" width="9" style="583"/>
    <col min="12553" max="12553" width="13.625" style="583" customWidth="1"/>
    <col min="12554" max="12796" width="9" style="583"/>
    <col min="12797" max="12797" width="17.75" style="583" customWidth="1"/>
    <col min="12798" max="12798" width="14.375" style="583" customWidth="1"/>
    <col min="12799" max="12799" width="9.875" style="583" customWidth="1"/>
    <col min="12800" max="12800" width="15.5" style="583" customWidth="1"/>
    <col min="12801" max="12801" width="9.875" style="583" customWidth="1"/>
    <col min="12802" max="12802" width="14.375" style="583" customWidth="1"/>
    <col min="12803" max="12803" width="12.125" style="583" customWidth="1"/>
    <col min="12804" max="12804" width="9.875" style="583" customWidth="1"/>
    <col min="12805" max="12805" width="9" style="583"/>
    <col min="12806" max="12806" width="14" style="583" customWidth="1"/>
    <col min="12807" max="12807" width="13.875" style="583" customWidth="1"/>
    <col min="12808" max="12808" width="9" style="583"/>
    <col min="12809" max="12809" width="13.625" style="583" customWidth="1"/>
    <col min="12810" max="13052" width="9" style="583"/>
    <col min="13053" max="13053" width="17.75" style="583" customWidth="1"/>
    <col min="13054" max="13054" width="14.375" style="583" customWidth="1"/>
    <col min="13055" max="13055" width="9.875" style="583" customWidth="1"/>
    <col min="13056" max="13056" width="15.5" style="583" customWidth="1"/>
    <col min="13057" max="13057" width="9.875" style="583" customWidth="1"/>
    <col min="13058" max="13058" width="14.375" style="583" customWidth="1"/>
    <col min="13059" max="13059" width="12.125" style="583" customWidth="1"/>
    <col min="13060" max="13060" width="9.875" style="583" customWidth="1"/>
    <col min="13061" max="13061" width="9" style="583"/>
    <col min="13062" max="13062" width="14" style="583" customWidth="1"/>
    <col min="13063" max="13063" width="13.875" style="583" customWidth="1"/>
    <col min="13064" max="13064" width="9" style="583"/>
    <col min="13065" max="13065" width="13.625" style="583" customWidth="1"/>
    <col min="13066" max="13308" width="9" style="583"/>
    <col min="13309" max="13309" width="17.75" style="583" customWidth="1"/>
    <col min="13310" max="13310" width="14.375" style="583" customWidth="1"/>
    <col min="13311" max="13311" width="9.875" style="583" customWidth="1"/>
    <col min="13312" max="13312" width="15.5" style="583" customWidth="1"/>
    <col min="13313" max="13313" width="9.875" style="583" customWidth="1"/>
    <col min="13314" max="13314" width="14.375" style="583" customWidth="1"/>
    <col min="13315" max="13315" width="12.125" style="583" customWidth="1"/>
    <col min="13316" max="13316" width="9.875" style="583" customWidth="1"/>
    <col min="13317" max="13317" width="9" style="583"/>
    <col min="13318" max="13318" width="14" style="583" customWidth="1"/>
    <col min="13319" max="13319" width="13.875" style="583" customWidth="1"/>
    <col min="13320" max="13320" width="9" style="583"/>
    <col min="13321" max="13321" width="13.625" style="583" customWidth="1"/>
    <col min="13322" max="13564" width="9" style="583"/>
    <col min="13565" max="13565" width="17.75" style="583" customWidth="1"/>
    <col min="13566" max="13566" width="14.375" style="583" customWidth="1"/>
    <col min="13567" max="13567" width="9.875" style="583" customWidth="1"/>
    <col min="13568" max="13568" width="15.5" style="583" customWidth="1"/>
    <col min="13569" max="13569" width="9.875" style="583" customWidth="1"/>
    <col min="13570" max="13570" width="14.375" style="583" customWidth="1"/>
    <col min="13571" max="13571" width="12.125" style="583" customWidth="1"/>
    <col min="13572" max="13572" width="9.875" style="583" customWidth="1"/>
    <col min="13573" max="13573" width="9" style="583"/>
    <col min="13574" max="13574" width="14" style="583" customWidth="1"/>
    <col min="13575" max="13575" width="13.875" style="583" customWidth="1"/>
    <col min="13576" max="13576" width="9" style="583"/>
    <col min="13577" max="13577" width="13.625" style="583" customWidth="1"/>
    <col min="13578" max="13820" width="9" style="583"/>
    <col min="13821" max="13821" width="17.75" style="583" customWidth="1"/>
    <col min="13822" max="13822" width="14.375" style="583" customWidth="1"/>
    <col min="13823" max="13823" width="9.875" style="583" customWidth="1"/>
    <col min="13824" max="13824" width="15.5" style="583" customWidth="1"/>
    <col min="13825" max="13825" width="9.875" style="583" customWidth="1"/>
    <col min="13826" max="13826" width="14.375" style="583" customWidth="1"/>
    <col min="13827" max="13827" width="12.125" style="583" customWidth="1"/>
    <col min="13828" max="13828" width="9.875" style="583" customWidth="1"/>
    <col min="13829" max="13829" width="9" style="583"/>
    <col min="13830" max="13830" width="14" style="583" customWidth="1"/>
    <col min="13831" max="13831" width="13.875" style="583" customWidth="1"/>
    <col min="13832" max="13832" width="9" style="583"/>
    <col min="13833" max="13833" width="13.625" style="583" customWidth="1"/>
    <col min="13834" max="14076" width="9" style="583"/>
    <col min="14077" max="14077" width="17.75" style="583" customWidth="1"/>
    <col min="14078" max="14078" width="14.375" style="583" customWidth="1"/>
    <col min="14079" max="14079" width="9.875" style="583" customWidth="1"/>
    <col min="14080" max="14080" width="15.5" style="583" customWidth="1"/>
    <col min="14081" max="14081" width="9.875" style="583" customWidth="1"/>
    <col min="14082" max="14082" width="14.375" style="583" customWidth="1"/>
    <col min="14083" max="14083" width="12.125" style="583" customWidth="1"/>
    <col min="14084" max="14084" width="9.875" style="583" customWidth="1"/>
    <col min="14085" max="14085" width="9" style="583"/>
    <col min="14086" max="14086" width="14" style="583" customWidth="1"/>
    <col min="14087" max="14087" width="13.875" style="583" customWidth="1"/>
    <col min="14088" max="14088" width="9" style="583"/>
    <col min="14089" max="14089" width="13.625" style="583" customWidth="1"/>
    <col min="14090" max="14332" width="9" style="583"/>
    <col min="14333" max="14333" width="17.75" style="583" customWidth="1"/>
    <col min="14334" max="14334" width="14.375" style="583" customWidth="1"/>
    <col min="14335" max="14335" width="9.875" style="583" customWidth="1"/>
    <col min="14336" max="14336" width="15.5" style="583" customWidth="1"/>
    <col min="14337" max="14337" width="9.875" style="583" customWidth="1"/>
    <col min="14338" max="14338" width="14.375" style="583" customWidth="1"/>
    <col min="14339" max="14339" width="12.125" style="583" customWidth="1"/>
    <col min="14340" max="14340" width="9.875" style="583" customWidth="1"/>
    <col min="14341" max="14341" width="9" style="583"/>
    <col min="14342" max="14342" width="14" style="583" customWidth="1"/>
    <col min="14343" max="14343" width="13.875" style="583" customWidth="1"/>
    <col min="14344" max="14344" width="9" style="583"/>
    <col min="14345" max="14345" width="13.625" style="583" customWidth="1"/>
    <col min="14346" max="14588" width="9" style="583"/>
    <col min="14589" max="14589" width="17.75" style="583" customWidth="1"/>
    <col min="14590" max="14590" width="14.375" style="583" customWidth="1"/>
    <col min="14591" max="14591" width="9.875" style="583" customWidth="1"/>
    <col min="14592" max="14592" width="15.5" style="583" customWidth="1"/>
    <col min="14593" max="14593" width="9.875" style="583" customWidth="1"/>
    <col min="14594" max="14594" width="14.375" style="583" customWidth="1"/>
    <col min="14595" max="14595" width="12.125" style="583" customWidth="1"/>
    <col min="14596" max="14596" width="9.875" style="583" customWidth="1"/>
    <col min="14597" max="14597" width="9" style="583"/>
    <col min="14598" max="14598" width="14" style="583" customWidth="1"/>
    <col min="14599" max="14599" width="13.875" style="583" customWidth="1"/>
    <col min="14600" max="14600" width="9" style="583"/>
    <col min="14601" max="14601" width="13.625" style="583" customWidth="1"/>
    <col min="14602" max="14844" width="9" style="583"/>
    <col min="14845" max="14845" width="17.75" style="583" customWidth="1"/>
    <col min="14846" max="14846" width="14.375" style="583" customWidth="1"/>
    <col min="14847" max="14847" width="9.875" style="583" customWidth="1"/>
    <col min="14848" max="14848" width="15.5" style="583" customWidth="1"/>
    <col min="14849" max="14849" width="9.875" style="583" customWidth="1"/>
    <col min="14850" max="14850" width="14.375" style="583" customWidth="1"/>
    <col min="14851" max="14851" width="12.125" style="583" customWidth="1"/>
    <col min="14852" max="14852" width="9.875" style="583" customWidth="1"/>
    <col min="14853" max="14853" width="9" style="583"/>
    <col min="14854" max="14854" width="14" style="583" customWidth="1"/>
    <col min="14855" max="14855" width="13.875" style="583" customWidth="1"/>
    <col min="14856" max="14856" width="9" style="583"/>
    <col min="14857" max="14857" width="13.625" style="583" customWidth="1"/>
    <col min="14858" max="15100" width="9" style="583"/>
    <col min="15101" max="15101" width="17.75" style="583" customWidth="1"/>
    <col min="15102" max="15102" width="14.375" style="583" customWidth="1"/>
    <col min="15103" max="15103" width="9.875" style="583" customWidth="1"/>
    <col min="15104" max="15104" width="15.5" style="583" customWidth="1"/>
    <col min="15105" max="15105" width="9.875" style="583" customWidth="1"/>
    <col min="15106" max="15106" width="14.375" style="583" customWidth="1"/>
    <col min="15107" max="15107" width="12.125" style="583" customWidth="1"/>
    <col min="15108" max="15108" width="9.875" style="583" customWidth="1"/>
    <col min="15109" max="15109" width="9" style="583"/>
    <col min="15110" max="15110" width="14" style="583" customWidth="1"/>
    <col min="15111" max="15111" width="13.875" style="583" customWidth="1"/>
    <col min="15112" max="15112" width="9" style="583"/>
    <col min="15113" max="15113" width="13.625" style="583" customWidth="1"/>
    <col min="15114" max="15356" width="9" style="583"/>
    <col min="15357" max="15357" width="17.75" style="583" customWidth="1"/>
    <col min="15358" max="15358" width="14.375" style="583" customWidth="1"/>
    <col min="15359" max="15359" width="9.875" style="583" customWidth="1"/>
    <col min="15360" max="15360" width="15.5" style="583" customWidth="1"/>
    <col min="15361" max="15361" width="9.875" style="583" customWidth="1"/>
    <col min="15362" max="15362" width="14.375" style="583" customWidth="1"/>
    <col min="15363" max="15363" width="12.125" style="583" customWidth="1"/>
    <col min="15364" max="15364" width="9.875" style="583" customWidth="1"/>
    <col min="15365" max="15365" width="9" style="583"/>
    <col min="15366" max="15366" width="14" style="583" customWidth="1"/>
    <col min="15367" max="15367" width="13.875" style="583" customWidth="1"/>
    <col min="15368" max="15368" width="9" style="583"/>
    <col min="15369" max="15369" width="13.625" style="583" customWidth="1"/>
    <col min="15370" max="15612" width="9" style="583"/>
    <col min="15613" max="15613" width="17.75" style="583" customWidth="1"/>
    <col min="15614" max="15614" width="14.375" style="583" customWidth="1"/>
    <col min="15615" max="15615" width="9.875" style="583" customWidth="1"/>
    <col min="15616" max="15616" width="15.5" style="583" customWidth="1"/>
    <col min="15617" max="15617" width="9.875" style="583" customWidth="1"/>
    <col min="15618" max="15618" width="14.375" style="583" customWidth="1"/>
    <col min="15619" max="15619" width="12.125" style="583" customWidth="1"/>
    <col min="15620" max="15620" width="9.875" style="583" customWidth="1"/>
    <col min="15621" max="15621" width="9" style="583"/>
    <col min="15622" max="15622" width="14" style="583" customWidth="1"/>
    <col min="15623" max="15623" width="13.875" style="583" customWidth="1"/>
    <col min="15624" max="15624" width="9" style="583"/>
    <col min="15625" max="15625" width="13.625" style="583" customWidth="1"/>
    <col min="15626" max="15868" width="9" style="583"/>
    <col min="15869" max="15869" width="17.75" style="583" customWidth="1"/>
    <col min="15870" max="15870" width="14.375" style="583" customWidth="1"/>
    <col min="15871" max="15871" width="9.875" style="583" customWidth="1"/>
    <col min="15872" max="15872" width="15.5" style="583" customWidth="1"/>
    <col min="15873" max="15873" width="9.875" style="583" customWidth="1"/>
    <col min="15874" max="15874" width="14.375" style="583" customWidth="1"/>
    <col min="15875" max="15875" width="12.125" style="583" customWidth="1"/>
    <col min="15876" max="15876" width="9.875" style="583" customWidth="1"/>
    <col min="15877" max="15877" width="9" style="583"/>
    <col min="15878" max="15878" width="14" style="583" customWidth="1"/>
    <col min="15879" max="15879" width="13.875" style="583" customWidth="1"/>
    <col min="15880" max="15880" width="9" style="583"/>
    <col min="15881" max="15881" width="13.625" style="583" customWidth="1"/>
    <col min="15882" max="16124" width="9" style="583"/>
    <col min="16125" max="16125" width="17.75" style="583" customWidth="1"/>
    <col min="16126" max="16126" width="14.375" style="583" customWidth="1"/>
    <col min="16127" max="16127" width="9.875" style="583" customWidth="1"/>
    <col min="16128" max="16128" width="15.5" style="583" customWidth="1"/>
    <col min="16129" max="16129" width="9.875" style="583" customWidth="1"/>
    <col min="16130" max="16130" width="14.375" style="583" customWidth="1"/>
    <col min="16131" max="16131" width="12.125" style="583" customWidth="1"/>
    <col min="16132" max="16132" width="9.875" style="583" customWidth="1"/>
    <col min="16133" max="16133" width="9" style="583"/>
    <col min="16134" max="16134" width="14" style="583" customWidth="1"/>
    <col min="16135" max="16135" width="13.875" style="583" customWidth="1"/>
    <col min="16136" max="16136" width="9" style="583"/>
    <col min="16137" max="16137" width="13.625" style="583" customWidth="1"/>
    <col min="16138" max="16384" width="9" style="583"/>
  </cols>
  <sheetData>
    <row r="1" spans="1:8">
      <c r="A1" s="585"/>
      <c r="B1" s="585"/>
      <c r="C1" s="585"/>
      <c r="D1" s="585"/>
      <c r="E1" s="585"/>
      <c r="F1" s="585"/>
      <c r="G1" s="585"/>
      <c r="H1" s="586"/>
    </row>
    <row r="2" spans="1:8">
      <c r="A2" s="784" t="s">
        <v>434</v>
      </c>
      <c r="B2" s="785"/>
      <c r="C2" s="785"/>
      <c r="D2" s="785"/>
      <c r="E2" s="785"/>
      <c r="F2" s="785"/>
      <c r="G2" s="785"/>
      <c r="H2" s="785"/>
    </row>
    <row r="3" spans="1:8">
      <c r="A3" s="585"/>
      <c r="B3" s="585"/>
      <c r="C3" s="585"/>
      <c r="D3" s="585"/>
      <c r="E3" s="585"/>
      <c r="F3" s="585"/>
      <c r="G3" s="585"/>
      <c r="H3" s="585"/>
    </row>
    <row r="4" spans="1:8">
      <c r="A4" s="786" t="s">
        <v>435</v>
      </c>
      <c r="B4" s="786"/>
      <c r="C4" s="786"/>
      <c r="D4" s="786"/>
      <c r="E4" s="786"/>
      <c r="F4" s="786"/>
      <c r="G4" s="786"/>
      <c r="H4" s="786"/>
    </row>
    <row r="5" spans="1:8">
      <c r="A5" s="787">
        <f>inputPrYr!D3</f>
        <v>0</v>
      </c>
      <c r="B5" s="783"/>
      <c r="C5" s="783"/>
      <c r="D5" s="783"/>
      <c r="E5" s="783"/>
      <c r="F5" s="783"/>
      <c r="G5" s="783"/>
      <c r="H5" s="783"/>
    </row>
    <row r="6" spans="1:8">
      <c r="A6" s="786" t="str">
        <f>CONCATENATE("will meet on ",inputHearing!B42," at ",inputHearing!B44," at ",inputHearing!B46," for the purpose of hearing and")</f>
        <v>will meet on  at  at  for the purpose of hearing and</v>
      </c>
      <c r="B6" s="786"/>
      <c r="C6" s="786"/>
      <c r="D6" s="786"/>
      <c r="E6" s="786"/>
      <c r="F6" s="786"/>
      <c r="G6" s="786"/>
      <c r="H6" s="786"/>
    </row>
    <row r="7" spans="1:8">
      <c r="A7" s="786" t="s">
        <v>436</v>
      </c>
      <c r="B7" s="786"/>
      <c r="C7" s="786"/>
      <c r="D7" s="786"/>
      <c r="E7" s="786"/>
      <c r="F7" s="786"/>
      <c r="G7" s="786"/>
      <c r="H7" s="786"/>
    </row>
    <row r="8" spans="1:8">
      <c r="A8" s="585"/>
      <c r="B8" s="585"/>
      <c r="C8" s="585"/>
      <c r="D8" s="585"/>
      <c r="E8" s="585"/>
      <c r="F8" s="585"/>
      <c r="G8" s="585"/>
      <c r="H8" s="585"/>
    </row>
    <row r="9" spans="1:8">
      <c r="A9" s="783" t="s">
        <v>437</v>
      </c>
      <c r="B9" s="783"/>
      <c r="C9" s="783"/>
      <c r="D9" s="783"/>
      <c r="E9" s="783"/>
      <c r="F9" s="783"/>
      <c r="G9" s="783"/>
      <c r="H9" s="783"/>
    </row>
    <row r="10" spans="1:8">
      <c r="A10" s="788">
        <f>inputPrYr!D4</f>
        <v>0</v>
      </c>
      <c r="B10" s="786"/>
      <c r="C10" s="786"/>
      <c r="D10" s="786"/>
      <c r="E10" s="786"/>
      <c r="F10" s="786"/>
      <c r="G10" s="786"/>
      <c r="H10" s="786"/>
    </row>
    <row r="11" spans="1:8">
      <c r="A11" s="587"/>
      <c r="B11" s="588"/>
      <c r="C11" s="588"/>
      <c r="D11" s="588"/>
      <c r="E11" s="588"/>
      <c r="F11" s="588"/>
      <c r="G11" s="588"/>
      <c r="H11" s="588"/>
    </row>
    <row r="12" spans="1:8">
      <c r="A12" s="587"/>
      <c r="B12" s="789" t="s">
        <v>438</v>
      </c>
      <c r="C12" s="789"/>
      <c r="D12" s="589">
        <f>inputPrYr!D39</f>
        <v>0</v>
      </c>
      <c r="E12" s="789" t="s">
        <v>439</v>
      </c>
      <c r="F12" s="789"/>
      <c r="G12" s="590" t="e">
        <f>'Budget Hearing Notice'!H34</f>
        <v>#DIV/0!</v>
      </c>
      <c r="H12" s="588"/>
    </row>
    <row r="13" spans="1:8">
      <c r="A13" s="585"/>
      <c r="B13" s="591"/>
      <c r="C13" s="591"/>
      <c r="D13" s="591"/>
      <c r="E13" s="591"/>
      <c r="F13" s="591"/>
      <c r="G13" s="591"/>
      <c r="H13" s="591"/>
    </row>
    <row r="14" spans="1:8">
      <c r="A14" s="585"/>
      <c r="B14" s="790" t="s">
        <v>440</v>
      </c>
      <c r="C14" s="790"/>
      <c r="D14" s="790"/>
      <c r="E14" s="790"/>
      <c r="F14" s="790"/>
      <c r="G14" s="585"/>
      <c r="H14" s="586"/>
    </row>
    <row r="15" spans="1:8">
      <c r="A15" s="585"/>
      <c r="B15" s="790" t="s">
        <v>441</v>
      </c>
      <c r="C15" s="790"/>
      <c r="D15" s="790"/>
      <c r="E15" s="790"/>
      <c r="F15" s="790"/>
      <c r="G15" s="585"/>
      <c r="H15" s="586"/>
    </row>
    <row r="16" spans="1:8">
      <c r="A16" s="585"/>
      <c r="B16" s="699"/>
      <c r="C16" s="699"/>
      <c r="D16" s="699"/>
      <c r="E16" s="699"/>
      <c r="F16" s="699"/>
      <c r="G16" s="585"/>
      <c r="H16" s="586"/>
    </row>
    <row r="17" spans="1:8">
      <c r="A17" s="585"/>
      <c r="B17" s="699"/>
      <c r="C17" s="699"/>
      <c r="D17" s="592" t="s">
        <v>204</v>
      </c>
      <c r="E17" s="593"/>
      <c r="F17" s="699"/>
      <c r="G17" s="585"/>
      <c r="H17" s="586"/>
    </row>
    <row r="18" spans="1:8">
      <c r="A18" s="585"/>
      <c r="B18" s="585"/>
      <c r="C18" s="585"/>
      <c r="D18" s="585"/>
      <c r="E18" s="585"/>
      <c r="F18" s="585"/>
      <c r="G18" s="585"/>
      <c r="H18" s="585"/>
    </row>
    <row r="19" spans="1:8">
      <c r="A19" s="586"/>
      <c r="B19" s="586"/>
      <c r="C19" s="586"/>
      <c r="D19" s="586"/>
      <c r="E19" s="586"/>
      <c r="F19" s="586"/>
      <c r="G19" s="586"/>
      <c r="H19" s="586"/>
    </row>
    <row r="21" spans="1:8">
      <c r="A21" s="584"/>
      <c r="B21" s="584"/>
      <c r="C21" s="584"/>
      <c r="D21" s="584"/>
      <c r="E21" s="584"/>
      <c r="F21" s="584"/>
      <c r="G21" s="584"/>
      <c r="H21" s="584"/>
    </row>
    <row r="22" spans="1:8">
      <c r="A22" s="584"/>
      <c r="B22" s="584"/>
      <c r="C22" s="584"/>
      <c r="D22" s="584"/>
      <c r="E22" s="584"/>
      <c r="F22" s="584"/>
      <c r="G22" s="584"/>
      <c r="H22" s="584"/>
    </row>
    <row r="23" spans="1:8">
      <c r="A23" s="584"/>
      <c r="B23" s="584"/>
      <c r="C23" s="584"/>
      <c r="D23" s="584"/>
      <c r="E23" s="584"/>
      <c r="F23" s="584"/>
      <c r="G23" s="584"/>
      <c r="H23" s="584"/>
    </row>
    <row r="24" spans="1:8">
      <c r="A24" s="584"/>
      <c r="B24" s="584"/>
      <c r="C24" s="584"/>
      <c r="D24" s="584"/>
      <c r="E24" s="584"/>
      <c r="F24" s="584"/>
      <c r="G24" s="584"/>
      <c r="H24" s="584"/>
    </row>
    <row r="25" spans="1:8">
      <c r="A25" s="584"/>
      <c r="B25" s="584"/>
      <c r="C25" s="584"/>
      <c r="D25" s="584"/>
      <c r="E25" s="584"/>
      <c r="F25" s="584"/>
      <c r="G25" s="584"/>
      <c r="H25" s="584"/>
    </row>
    <row r="26" spans="1:8">
      <c r="A26" s="584"/>
      <c r="B26" s="584"/>
      <c r="C26" s="584"/>
      <c r="D26" s="584"/>
      <c r="E26" s="584"/>
      <c r="F26" s="584"/>
      <c r="G26" s="584"/>
      <c r="H26" s="584"/>
    </row>
    <row r="27" spans="1:8">
      <c r="A27" s="584"/>
      <c r="B27" s="584"/>
      <c r="C27" s="584"/>
      <c r="D27" s="584"/>
      <c r="E27" s="584"/>
      <c r="F27" s="584"/>
      <c r="G27" s="584"/>
      <c r="H27" s="584"/>
    </row>
    <row r="28" spans="1:8">
      <c r="A28" s="584"/>
      <c r="B28" s="584"/>
      <c r="C28" s="584"/>
      <c r="D28" s="584"/>
      <c r="E28" s="584"/>
      <c r="F28" s="584"/>
      <c r="G28" s="584"/>
      <c r="H28" s="584"/>
    </row>
    <row r="29" spans="1:8">
      <c r="A29" s="584"/>
      <c r="B29" s="584"/>
      <c r="C29" s="584"/>
      <c r="D29" s="584"/>
      <c r="E29" s="584"/>
      <c r="F29" s="584"/>
      <c r="G29" s="584"/>
      <c r="H29" s="584"/>
    </row>
  </sheetData>
  <mergeCells count="11">
    <mergeCell ref="A10:H10"/>
    <mergeCell ref="B12:C12"/>
    <mergeCell ref="E12:F12"/>
    <mergeCell ref="B14:F14"/>
    <mergeCell ref="B15:F15"/>
    <mergeCell ref="A9:H9"/>
    <mergeCell ref="A2:H2"/>
    <mergeCell ref="A4:H4"/>
    <mergeCell ref="A5:H5"/>
    <mergeCell ref="A6:H6"/>
    <mergeCell ref="A7:H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F44"/>
  <sheetViews>
    <sheetView zoomScaleNormal="100" workbookViewId="0"/>
  </sheetViews>
  <sheetFormatPr defaultColWidth="9" defaultRowHeight="15.75"/>
  <cols>
    <col min="1" max="1" width="27.125" style="46" customWidth="1"/>
    <col min="2" max="2" width="8.75" style="46" customWidth="1"/>
    <col min="3" max="3" width="7.5" style="46" customWidth="1"/>
    <col min="4" max="6" width="12.5" style="46" customWidth="1"/>
    <col min="7" max="16384" width="9" style="46"/>
  </cols>
  <sheetData>
    <row r="1" spans="1:6">
      <c r="A1" s="62" t="s">
        <v>442</v>
      </c>
      <c r="B1" s="63"/>
      <c r="C1" s="63"/>
      <c r="D1" s="63"/>
      <c r="E1" s="63"/>
      <c r="F1" s="64" t="s">
        <v>186</v>
      </c>
    </row>
    <row r="2" spans="1:6">
      <c r="A2" s="65" t="s">
        <v>443</v>
      </c>
      <c r="B2" s="65"/>
      <c r="C2" s="66"/>
      <c r="D2" s="65"/>
      <c r="E2" s="65"/>
      <c r="F2" s="65"/>
    </row>
    <row r="3" spans="1:6">
      <c r="A3" s="64"/>
      <c r="B3" s="64" t="s">
        <v>444</v>
      </c>
      <c r="C3" s="67">
        <f>+'F108'!C5</f>
        <v>0</v>
      </c>
      <c r="D3" s="67"/>
      <c r="E3" s="63" t="s">
        <v>445</v>
      </c>
      <c r="F3" s="63"/>
    </row>
    <row r="4" spans="1:6">
      <c r="B4" s="63"/>
      <c r="C4" s="63"/>
      <c r="D4" s="68" t="s">
        <v>446</v>
      </c>
      <c r="E4" s="63"/>
      <c r="F4" s="63"/>
    </row>
    <row r="5" spans="1:6">
      <c r="A5" s="62"/>
      <c r="B5" s="67"/>
      <c r="C5" s="69"/>
      <c r="D5" s="70">
        <f>+'F108'!C3</f>
        <v>0</v>
      </c>
      <c r="E5" s="67"/>
      <c r="F5" s="62"/>
    </row>
    <row r="6" spans="1:6">
      <c r="A6" s="68" t="s">
        <v>447</v>
      </c>
      <c r="B6" s="68"/>
      <c r="C6" s="68"/>
      <c r="D6" s="68"/>
      <c r="E6" s="68"/>
      <c r="F6" s="68"/>
    </row>
    <row r="7" spans="1:6">
      <c r="A7" s="68" t="s">
        <v>448</v>
      </c>
      <c r="B7" s="68"/>
      <c r="C7" s="68"/>
      <c r="D7" s="68"/>
      <c r="E7" s="68"/>
      <c r="F7" s="68"/>
    </row>
    <row r="8" spans="1:6" ht="16.5" thickBot="1">
      <c r="A8" s="71" t="s">
        <v>449</v>
      </c>
      <c r="B8" s="71"/>
      <c r="C8" s="71"/>
      <c r="D8" s="71"/>
      <c r="E8" s="71"/>
      <c r="F8" s="71"/>
    </row>
    <row r="9" spans="1:6">
      <c r="A9" s="63" t="s">
        <v>450</v>
      </c>
      <c r="B9" s="63"/>
      <c r="C9" s="63"/>
      <c r="D9" s="72" t="s">
        <v>451</v>
      </c>
      <c r="E9" s="67"/>
      <c r="F9" s="73"/>
    </row>
    <row r="10" spans="1:6" ht="27.75" customHeight="1">
      <c r="A10" s="74" t="s">
        <v>452</v>
      </c>
      <c r="B10" s="75" t="s">
        <v>453</v>
      </c>
      <c r="C10" s="75" t="s">
        <v>454</v>
      </c>
      <c r="D10" s="76" t="s">
        <v>455</v>
      </c>
      <c r="E10" s="75" t="s">
        <v>456</v>
      </c>
      <c r="F10" s="76" t="s">
        <v>457</v>
      </c>
    </row>
    <row r="11" spans="1:6">
      <c r="A11" s="77" t="s">
        <v>458</v>
      </c>
      <c r="B11" s="80"/>
      <c r="C11" s="78"/>
      <c r="D11" s="674"/>
      <c r="E11" s="675"/>
      <c r="F11" s="676"/>
    </row>
    <row r="12" spans="1:6">
      <c r="A12" s="77" t="s">
        <v>459</v>
      </c>
      <c r="B12" s="80"/>
      <c r="C12" s="78"/>
      <c r="D12" s="677"/>
      <c r="E12" s="678"/>
      <c r="F12" s="679"/>
    </row>
    <row r="13" spans="1:6">
      <c r="A13" s="80" t="s">
        <v>460</v>
      </c>
      <c r="B13" s="80"/>
      <c r="C13" s="78"/>
      <c r="D13" s="680"/>
      <c r="E13" s="681"/>
      <c r="F13" s="682"/>
    </row>
    <row r="14" spans="1:6">
      <c r="A14" s="84" t="s">
        <v>461</v>
      </c>
      <c r="B14" s="93" t="s">
        <v>14</v>
      </c>
      <c r="C14" s="85"/>
      <c r="D14" s="86">
        <f>+'Budget Hearing Notice'!F21</f>
        <v>0</v>
      </c>
      <c r="E14" s="86" t="e">
        <f>+'Budget Hearing Notice'!G21</f>
        <v>#DIV/0!</v>
      </c>
      <c r="F14" s="87"/>
    </row>
    <row r="15" spans="1:6">
      <c r="A15" s="80" t="s">
        <v>462</v>
      </c>
      <c r="B15" s="472"/>
      <c r="C15" s="78"/>
      <c r="D15" s="88">
        <f>+'Budget Hearing Notice'!F22</f>
        <v>0</v>
      </c>
      <c r="E15" s="32" t="s">
        <v>317</v>
      </c>
      <c r="F15" s="89"/>
    </row>
    <row r="16" spans="1:6">
      <c r="A16" s="80" t="s">
        <v>410</v>
      </c>
      <c r="B16" s="472" t="s">
        <v>463</v>
      </c>
      <c r="C16" s="78"/>
      <c r="D16" s="88">
        <f>+'Budget Hearing Notice'!F23</f>
        <v>0</v>
      </c>
      <c r="E16" s="88" t="e">
        <f>+'Budget Hearing Notice'!G23</f>
        <v>#DIV/0!</v>
      </c>
      <c r="F16" s="89"/>
    </row>
    <row r="17" spans="1:6">
      <c r="A17" s="80" t="s">
        <v>464</v>
      </c>
      <c r="B17" s="472" t="s">
        <v>20</v>
      </c>
      <c r="C17" s="78"/>
      <c r="D17" s="88">
        <f>+'Budget Hearing Notice'!F24</f>
        <v>0</v>
      </c>
      <c r="E17" s="32" t="s">
        <v>317</v>
      </c>
      <c r="F17" s="79"/>
    </row>
    <row r="18" spans="1:6">
      <c r="A18" s="80" t="s">
        <v>465</v>
      </c>
      <c r="B18" s="472" t="s">
        <v>22</v>
      </c>
      <c r="C18" s="78"/>
      <c r="D18" s="88">
        <f>+'Budget Hearing Notice'!F25</f>
        <v>0</v>
      </c>
      <c r="E18" s="32" t="s">
        <v>317</v>
      </c>
      <c r="F18" s="79"/>
    </row>
    <row r="19" spans="1:6">
      <c r="A19" s="80" t="s">
        <v>466</v>
      </c>
      <c r="B19" s="472" t="s">
        <v>24</v>
      </c>
      <c r="C19" s="78"/>
      <c r="D19" s="88">
        <f>+'Budget Hearing Notice'!F26</f>
        <v>0</v>
      </c>
      <c r="E19" s="32" t="s">
        <v>317</v>
      </c>
      <c r="F19" s="81"/>
    </row>
    <row r="20" spans="1:6">
      <c r="A20" s="80" t="s">
        <v>414</v>
      </c>
      <c r="B20" s="472"/>
      <c r="C20" s="78"/>
      <c r="D20" s="88">
        <f>+'Budget Hearing Notice'!F27</f>
        <v>0</v>
      </c>
      <c r="E20" s="32" t="s">
        <v>317</v>
      </c>
      <c r="F20" s="81"/>
    </row>
    <row r="21" spans="1:6">
      <c r="A21" s="80" t="s">
        <v>467</v>
      </c>
      <c r="B21" s="472"/>
      <c r="C21" s="78"/>
      <c r="D21" s="88">
        <f>SUM(D14:D20)</f>
        <v>0</v>
      </c>
      <c r="E21" s="86" t="e">
        <f>SUM(E14:E20)</f>
        <v>#DIV/0!</v>
      </c>
      <c r="F21" s="81"/>
    </row>
    <row r="22" spans="1:6">
      <c r="A22" s="82" t="s">
        <v>366</v>
      </c>
      <c r="B22" s="473"/>
      <c r="C22" s="83"/>
      <c r="D22" s="436"/>
      <c r="E22" s="437"/>
      <c r="F22" s="81"/>
    </row>
    <row r="23" spans="1:6">
      <c r="A23" s="84" t="s">
        <v>415</v>
      </c>
      <c r="B23" s="474" t="s">
        <v>27</v>
      </c>
      <c r="C23" s="85"/>
      <c r="D23" s="439">
        <f>+'Budget Hearing Notice'!F29</f>
        <v>0</v>
      </c>
      <c r="E23" s="439" t="e">
        <f>+'Budget Hearing Notice'!G29</f>
        <v>#DIV/0!</v>
      </c>
      <c r="F23" s="87"/>
    </row>
    <row r="24" spans="1:6">
      <c r="A24" s="80" t="s">
        <v>416</v>
      </c>
      <c r="B24" s="472" t="s">
        <v>29</v>
      </c>
      <c r="C24" s="78"/>
      <c r="D24" s="440">
        <f>+'Budget Hearing Notice'!F30</f>
        <v>0</v>
      </c>
      <c r="E24" s="440" t="e">
        <f>+'Budget Hearing Notice'!G30</f>
        <v>#DIV/0!</v>
      </c>
      <c r="F24" s="89"/>
    </row>
    <row r="25" spans="1:6">
      <c r="A25" s="80" t="s">
        <v>417</v>
      </c>
      <c r="B25" s="472"/>
      <c r="C25" s="78"/>
      <c r="D25" s="440">
        <f>+'Budget Hearing Notice'!F31</f>
        <v>0</v>
      </c>
      <c r="E25" s="440" t="e">
        <f>+'Budget Hearing Notice'!G31</f>
        <v>#DIV/0!</v>
      </c>
      <c r="F25" s="89"/>
    </row>
    <row r="26" spans="1:6">
      <c r="A26" s="80" t="s">
        <v>418</v>
      </c>
      <c r="B26" s="472"/>
      <c r="C26" s="78"/>
      <c r="D26" s="440">
        <f>+'Budget Hearing Notice'!F32</f>
        <v>0</v>
      </c>
      <c r="E26" s="440" t="e">
        <f>+'Budget Hearing Notice'!G32</f>
        <v>#DIV/0!</v>
      </c>
      <c r="F26" s="89"/>
    </row>
    <row r="27" spans="1:6">
      <c r="A27" s="80" t="s">
        <v>419</v>
      </c>
      <c r="B27" s="472" t="s">
        <v>29</v>
      </c>
      <c r="C27" s="78"/>
      <c r="D27" s="88">
        <f>+'Budget Hearing Notice'!F33</f>
        <v>0</v>
      </c>
      <c r="E27" s="90" t="s">
        <v>468</v>
      </c>
      <c r="F27" s="89"/>
    </row>
    <row r="28" spans="1:6">
      <c r="A28" s="80" t="s">
        <v>469</v>
      </c>
      <c r="B28" s="80"/>
      <c r="C28" s="78"/>
      <c r="D28" s="88">
        <f>SUM(D23:D27)</f>
        <v>0</v>
      </c>
      <c r="E28" s="88" t="e">
        <f>SUM(E23:E27)</f>
        <v>#DIV/0!</v>
      </c>
      <c r="F28" s="89"/>
    </row>
    <row r="29" spans="1:6">
      <c r="A29" s="80" t="s">
        <v>470</v>
      </c>
      <c r="B29" s="80"/>
      <c r="C29" s="438" t="s">
        <v>468</v>
      </c>
      <c r="D29" s="86">
        <f>+D21+D28</f>
        <v>0</v>
      </c>
      <c r="E29" s="86"/>
      <c r="F29" s="89"/>
    </row>
    <row r="30" spans="1:6">
      <c r="A30" s="84" t="s">
        <v>471</v>
      </c>
      <c r="B30" s="80"/>
      <c r="C30" s="78"/>
      <c r="D30" s="91"/>
      <c r="E30" s="791" t="s">
        <v>472</v>
      </c>
      <c r="F30" s="791"/>
    </row>
    <row r="31" spans="1:6">
      <c r="A31" s="63"/>
      <c r="B31" s="63"/>
      <c r="C31" s="683"/>
      <c r="D31" s="91"/>
      <c r="E31" s="791"/>
      <c r="F31" s="791"/>
    </row>
    <row r="32" spans="1:6">
      <c r="A32" s="63"/>
      <c r="B32" s="63"/>
      <c r="C32" s="63"/>
      <c r="D32" s="63"/>
      <c r="E32" s="63"/>
      <c r="F32" s="63"/>
    </row>
    <row r="33" spans="1:6">
      <c r="A33" s="685" t="s">
        <v>473</v>
      </c>
      <c r="B33" s="63"/>
      <c r="C33" s="63"/>
      <c r="D33" s="63"/>
      <c r="E33" s="64" t="s">
        <v>474</v>
      </c>
      <c r="F33" s="80">
        <f>inputPrYr!D39</f>
        <v>0</v>
      </c>
    </row>
    <row r="34" spans="1:6">
      <c r="A34" s="684"/>
      <c r="B34" s="63"/>
      <c r="C34" s="63"/>
      <c r="D34" s="792" t="s">
        <v>475</v>
      </c>
      <c r="E34" s="792"/>
      <c r="F34" s="793" t="e">
        <f>IF(SUM(E21,E28)&gt;'Budget Hearing Notice'!D36, "YES", "NO")</f>
        <v>#DIV/0!</v>
      </c>
    </row>
    <row r="35" spans="1:6">
      <c r="A35" s="684"/>
      <c r="B35" s="63"/>
      <c r="C35" s="63"/>
      <c r="D35" s="792"/>
      <c r="E35" s="792"/>
      <c r="F35" s="794"/>
    </row>
    <row r="36" spans="1:6">
      <c r="B36" s="63"/>
      <c r="C36" s="63"/>
      <c r="D36" s="63"/>
      <c r="E36" s="92"/>
      <c r="F36" s="63"/>
    </row>
    <row r="37" spans="1:6">
      <c r="A37" s="441" t="s">
        <v>476</v>
      </c>
      <c r="B37" s="63"/>
      <c r="C37" s="63"/>
    </row>
    <row r="38" spans="1:6">
      <c r="A38" s="63"/>
      <c r="B38" s="63"/>
      <c r="C38" s="63"/>
      <c r="D38" s="62"/>
      <c r="E38" s="62"/>
      <c r="F38" s="62"/>
    </row>
    <row r="39" spans="1:6">
      <c r="A39" s="442"/>
      <c r="B39" s="62"/>
      <c r="C39" s="63"/>
      <c r="D39" s="442"/>
      <c r="E39" s="442"/>
      <c r="F39" s="442"/>
    </row>
    <row r="40" spans="1:6">
      <c r="A40" s="93" t="s">
        <v>477</v>
      </c>
      <c r="B40" s="68"/>
      <c r="C40" s="63"/>
      <c r="D40" s="62" t="s">
        <v>478</v>
      </c>
      <c r="E40" s="68"/>
      <c r="F40" s="68"/>
    </row>
    <row r="41" spans="1:6" ht="9" customHeight="1">
      <c r="A41" s="63"/>
      <c r="B41" s="63"/>
      <c r="C41" s="63"/>
      <c r="D41" s="63"/>
      <c r="E41" s="63"/>
      <c r="F41" s="63"/>
    </row>
    <row r="42" spans="1:6" ht="9" customHeight="1">
      <c r="A42" s="63"/>
      <c r="B42" s="63"/>
      <c r="C42" s="63"/>
      <c r="D42" s="63"/>
      <c r="E42" s="63"/>
      <c r="F42" s="63"/>
    </row>
    <row r="43" spans="1:6" ht="9" customHeight="1">
      <c r="A43" s="63"/>
      <c r="B43" s="63"/>
      <c r="C43" s="63"/>
      <c r="D43" s="63"/>
      <c r="E43" s="63"/>
      <c r="F43" s="63"/>
    </row>
    <row r="44" spans="1:6">
      <c r="A44" s="443" t="s">
        <v>204</v>
      </c>
      <c r="B44" s="68"/>
      <c r="C44" s="443"/>
      <c r="D44" s="68"/>
      <c r="E44" s="68"/>
      <c r="F44" s="68"/>
    </row>
  </sheetData>
  <mergeCells count="4">
    <mergeCell ref="E30:F30"/>
    <mergeCell ref="E31:F31"/>
    <mergeCell ref="D34:E35"/>
    <mergeCell ref="F34:F35"/>
  </mergeCells>
  <phoneticPr fontId="0" type="noConversion"/>
  <printOptions horizontalCentered="1"/>
  <pageMargins left="0.75" right="0.75" top="0.75" bottom="0.75" header="0.5" footer="0.5"/>
  <pageSetup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ABA08-58FE-44FF-8CA4-DD041306BF68}">
  <dimension ref="A1:H14"/>
  <sheetViews>
    <sheetView workbookViewId="0">
      <selection activeCell="I1" sqref="I1"/>
    </sheetView>
  </sheetViews>
  <sheetFormatPr defaultRowHeight="15.75"/>
  <sheetData>
    <row r="1" spans="1:8">
      <c r="A1" s="795" t="s">
        <v>479</v>
      </c>
      <c r="B1" s="795"/>
      <c r="C1" s="795"/>
      <c r="D1" s="795"/>
      <c r="E1" s="795"/>
      <c r="F1" s="795"/>
      <c r="G1" s="795"/>
      <c r="H1" s="795"/>
    </row>
    <row r="2" spans="1:8">
      <c r="A2" s="46"/>
      <c r="B2" s="46"/>
      <c r="C2" s="46"/>
      <c r="D2" s="46"/>
      <c r="E2" s="46"/>
      <c r="F2" s="46"/>
      <c r="G2" s="46"/>
      <c r="H2" s="46"/>
    </row>
    <row r="3" spans="1:8" ht="52.5" customHeight="1">
      <c r="A3" s="796" t="s">
        <v>480</v>
      </c>
      <c r="B3" s="796"/>
      <c r="C3" s="796"/>
      <c r="D3" s="796"/>
      <c r="E3" s="796"/>
      <c r="F3" s="796"/>
      <c r="G3" s="796"/>
      <c r="H3" s="796"/>
    </row>
    <row r="4" spans="1:8">
      <c r="A4" s="46"/>
      <c r="B4" s="46"/>
      <c r="C4" s="46"/>
      <c r="D4" s="46"/>
      <c r="E4" s="46"/>
      <c r="F4" s="46"/>
      <c r="G4" s="46"/>
      <c r="H4" s="46"/>
    </row>
    <row r="5" spans="1:8" ht="52.5" customHeight="1">
      <c r="A5" s="423"/>
      <c r="B5" s="797" t="s">
        <v>481</v>
      </c>
      <c r="C5" s="797"/>
      <c r="D5" s="797"/>
      <c r="E5" s="797"/>
      <c r="F5" s="797"/>
      <c r="G5" s="797"/>
      <c r="H5" s="797"/>
    </row>
    <row r="6" spans="1:8">
      <c r="A6" s="46"/>
      <c r="B6" s="46"/>
      <c r="C6" s="46"/>
      <c r="D6" s="46"/>
      <c r="E6" s="46"/>
      <c r="F6" s="46"/>
      <c r="G6" s="46"/>
      <c r="H6" s="46"/>
    </row>
    <row r="7" spans="1:8" ht="32.25" customHeight="1">
      <c r="A7" s="423"/>
      <c r="B7" s="797" t="s">
        <v>482</v>
      </c>
      <c r="C7" s="797"/>
      <c r="D7" s="797"/>
      <c r="E7" s="797"/>
      <c r="F7" s="797"/>
      <c r="G7" s="797"/>
      <c r="H7" s="797"/>
    </row>
    <row r="8" spans="1:8">
      <c r="A8" s="46"/>
      <c r="B8" s="46"/>
      <c r="C8" s="46"/>
      <c r="D8" s="46"/>
      <c r="E8" s="46"/>
      <c r="F8" s="46"/>
      <c r="G8" s="46"/>
      <c r="H8" s="46"/>
    </row>
    <row r="9" spans="1:8">
      <c r="A9" s="798" t="s">
        <v>483</v>
      </c>
      <c r="B9" s="798"/>
      <c r="C9" s="798"/>
      <c r="D9" s="798"/>
      <c r="E9" s="798"/>
      <c r="F9" s="798"/>
      <c r="G9" s="798"/>
      <c r="H9" s="798"/>
    </row>
    <row r="10" spans="1:8">
      <c r="A10" s="46"/>
      <c r="B10" s="46"/>
      <c r="C10" s="46"/>
      <c r="D10" s="46"/>
      <c r="E10" s="46"/>
      <c r="F10" s="46"/>
      <c r="G10" s="46"/>
      <c r="H10" s="46"/>
    </row>
    <row r="11" spans="1:8">
      <c r="A11" s="46"/>
      <c r="B11" s="46"/>
      <c r="C11" s="46"/>
      <c r="D11" s="46"/>
      <c r="E11" s="46"/>
      <c r="F11" s="46"/>
      <c r="G11" s="46"/>
      <c r="H11" s="46"/>
    </row>
    <row r="12" spans="1:8">
      <c r="A12" s="46"/>
      <c r="B12" s="46"/>
      <c r="C12" s="46"/>
      <c r="D12" s="46"/>
      <c r="E12" s="46"/>
      <c r="F12" s="46"/>
      <c r="G12" s="46"/>
      <c r="H12" s="46"/>
    </row>
    <row r="13" spans="1:8">
      <c r="A13" s="46" t="s">
        <v>484</v>
      </c>
      <c r="B13" s="46"/>
      <c r="C13" s="46"/>
      <c r="D13" s="46"/>
      <c r="E13" s="46"/>
      <c r="F13" s="423"/>
      <c r="G13" s="423"/>
      <c r="H13" s="423"/>
    </row>
    <row r="14" spans="1:8">
      <c r="A14" s="46"/>
      <c r="B14" s="46"/>
      <c r="C14" s="46"/>
      <c r="D14" s="46"/>
      <c r="E14" s="46"/>
      <c r="F14" s="46" t="s">
        <v>485</v>
      </c>
    </row>
  </sheetData>
  <mergeCells count="5">
    <mergeCell ref="A1:H1"/>
    <mergeCell ref="A3:H3"/>
    <mergeCell ref="B5:H5"/>
    <mergeCell ref="B7:H7"/>
    <mergeCell ref="A9:H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8BF8-1B81-4D75-9074-6BEC603768BF}">
  <dimension ref="A1:G24"/>
  <sheetViews>
    <sheetView workbookViewId="0">
      <selection activeCell="H1" sqref="H1"/>
    </sheetView>
  </sheetViews>
  <sheetFormatPr defaultRowHeight="15.75"/>
  <cols>
    <col min="1" max="1" width="9" style="46"/>
    <col min="4" max="4" width="20.25" customWidth="1"/>
    <col min="7" max="7" width="14.375" customWidth="1"/>
  </cols>
  <sheetData>
    <row r="1" spans="1:7">
      <c r="A1" s="798" t="s">
        <v>486</v>
      </c>
      <c r="B1" s="798"/>
      <c r="C1" s="798"/>
      <c r="D1" s="798"/>
      <c r="E1" s="798"/>
      <c r="F1" s="798"/>
      <c r="G1" s="798"/>
    </row>
    <row r="3" spans="1:7" ht="55.5" customHeight="1">
      <c r="A3" s="799" t="s">
        <v>487</v>
      </c>
      <c r="B3" s="799"/>
      <c r="C3" s="799"/>
      <c r="D3" s="799"/>
      <c r="E3" s="799"/>
      <c r="F3" s="799"/>
      <c r="G3" s="799"/>
    </row>
    <row r="4" spans="1:7" ht="55.5" customHeight="1">
      <c r="A4" s="800" t="s">
        <v>488</v>
      </c>
      <c r="B4" s="800"/>
      <c r="C4" s="800"/>
      <c r="D4" s="800"/>
      <c r="E4" s="800"/>
      <c r="F4" s="800"/>
      <c r="G4" s="800"/>
    </row>
    <row r="5" spans="1:7" ht="55.5" customHeight="1">
      <c r="A5" s="800" t="s">
        <v>489</v>
      </c>
      <c r="B5" s="800"/>
      <c r="C5" s="800"/>
      <c r="D5" s="800"/>
      <c r="E5" s="800"/>
      <c r="F5" s="800"/>
      <c r="G5" s="800"/>
    </row>
    <row r="6" spans="1:7" ht="55.5" customHeight="1">
      <c r="A6" s="800" t="s">
        <v>490</v>
      </c>
      <c r="B6" s="800"/>
      <c r="C6" s="800"/>
      <c r="D6" s="800"/>
      <c r="E6" s="800"/>
      <c r="F6" s="800"/>
      <c r="G6" s="800"/>
    </row>
    <row r="7" spans="1:7" ht="55.5" customHeight="1">
      <c r="A7" s="800" t="s">
        <v>491</v>
      </c>
      <c r="B7" s="800"/>
      <c r="C7" s="800"/>
      <c r="D7" s="800"/>
      <c r="E7" s="800"/>
      <c r="F7" s="800"/>
      <c r="G7" s="800"/>
    </row>
    <row r="8" spans="1:7" ht="55.5" customHeight="1">
      <c r="A8" s="799" t="s">
        <v>492</v>
      </c>
      <c r="B8" s="799"/>
      <c r="C8" s="799"/>
      <c r="D8" s="799"/>
      <c r="E8" s="799"/>
      <c r="F8" s="799"/>
      <c r="G8" s="799"/>
    </row>
    <row r="9" spans="1:7" ht="55.5" customHeight="1">
      <c r="A9" s="800" t="s">
        <v>493</v>
      </c>
      <c r="B9" s="800"/>
      <c r="C9" s="800"/>
      <c r="D9" s="800"/>
      <c r="E9" s="800"/>
      <c r="F9" s="800"/>
      <c r="G9" s="800"/>
    </row>
    <row r="10" spans="1:7" ht="55.5" customHeight="1">
      <c r="A10" s="800" t="s">
        <v>494</v>
      </c>
      <c r="B10" s="800"/>
      <c r="C10" s="800"/>
      <c r="D10" s="800"/>
      <c r="E10" s="800"/>
      <c r="F10" s="800"/>
      <c r="G10" s="800"/>
    </row>
    <row r="11" spans="1:7" ht="55.5" customHeight="1">
      <c r="A11" s="800" t="s">
        <v>495</v>
      </c>
      <c r="B11" s="800"/>
      <c r="C11" s="800"/>
      <c r="D11" s="800"/>
      <c r="E11" s="800"/>
      <c r="F11" s="800"/>
      <c r="G11" s="800"/>
    </row>
    <row r="12" spans="1:7" ht="15.75" customHeight="1">
      <c r="A12" s="797" t="s">
        <v>496</v>
      </c>
      <c r="B12" s="797"/>
      <c r="C12" s="797"/>
      <c r="D12" s="797"/>
      <c r="E12" s="797"/>
      <c r="F12" s="797"/>
      <c r="G12" s="797"/>
    </row>
    <row r="13" spans="1:7" ht="15.75" customHeight="1">
      <c r="A13" s="797" t="s">
        <v>496</v>
      </c>
      <c r="B13" s="797"/>
      <c r="C13" s="797"/>
      <c r="D13" s="797"/>
      <c r="E13" s="797"/>
      <c r="F13" s="797"/>
      <c r="G13" s="797"/>
    </row>
    <row r="14" spans="1:7" ht="15.75" customHeight="1">
      <c r="A14" s="797" t="s">
        <v>496</v>
      </c>
      <c r="B14" s="797"/>
      <c r="C14" s="797"/>
      <c r="D14" s="797"/>
      <c r="E14" s="797"/>
      <c r="F14" s="797"/>
      <c r="G14" s="797"/>
    </row>
    <row r="15" spans="1:7" ht="15.75" customHeight="1">
      <c r="A15" s="797" t="s">
        <v>496</v>
      </c>
      <c r="B15" s="797"/>
      <c r="C15" s="797"/>
      <c r="D15" s="797"/>
      <c r="E15" s="797"/>
      <c r="F15" s="797"/>
      <c r="G15" s="797"/>
    </row>
    <row r="16" spans="1:7">
      <c r="A16" s="797" t="s">
        <v>496</v>
      </c>
      <c r="B16" s="797"/>
      <c r="C16" s="797"/>
      <c r="D16" s="797"/>
      <c r="E16" s="797"/>
      <c r="F16" s="797"/>
      <c r="G16" s="797"/>
    </row>
    <row r="17" spans="1:7">
      <c r="A17" s="797" t="s">
        <v>496</v>
      </c>
      <c r="B17" s="797"/>
      <c r="C17" s="797"/>
      <c r="D17" s="797"/>
      <c r="E17" s="797"/>
      <c r="F17" s="797"/>
      <c r="G17" s="797"/>
    </row>
    <row r="18" spans="1:7">
      <c r="A18" s="797" t="s">
        <v>496</v>
      </c>
      <c r="B18" s="797"/>
      <c r="C18" s="797"/>
      <c r="D18" s="797"/>
      <c r="E18" s="797"/>
      <c r="F18" s="797"/>
      <c r="G18" s="797"/>
    </row>
    <row r="19" spans="1:7">
      <c r="A19" s="797" t="s">
        <v>496</v>
      </c>
      <c r="B19" s="797"/>
      <c r="C19" s="797"/>
      <c r="D19" s="797"/>
      <c r="E19" s="797"/>
      <c r="F19" s="797"/>
      <c r="G19" s="797"/>
    </row>
    <row r="20" spans="1:7">
      <c r="A20" s="797"/>
      <c r="B20" s="797"/>
      <c r="C20" s="797"/>
      <c r="D20" s="797"/>
      <c r="E20" s="797"/>
      <c r="F20" s="797"/>
      <c r="G20" s="797"/>
    </row>
    <row r="21" spans="1:7">
      <c r="A21" s="700"/>
      <c r="B21" s="700"/>
      <c r="C21" s="700"/>
      <c r="D21" s="700"/>
      <c r="E21" s="700"/>
      <c r="F21" s="700"/>
      <c r="G21" s="700"/>
    </row>
    <row r="22" spans="1:7">
      <c r="A22" s="797" t="s">
        <v>497</v>
      </c>
      <c r="B22" s="797"/>
      <c r="C22" s="797"/>
      <c r="D22" s="797"/>
      <c r="E22" s="797"/>
      <c r="F22" s="797"/>
      <c r="G22" s="797"/>
    </row>
    <row r="23" spans="1:7">
      <c r="A23" s="797" t="s">
        <v>498</v>
      </c>
      <c r="B23" s="797"/>
      <c r="C23" s="797"/>
      <c r="D23" s="797"/>
      <c r="E23" s="797"/>
      <c r="F23" s="797"/>
      <c r="G23" s="797"/>
    </row>
    <row r="24" spans="1:7">
      <c r="A24" s="797"/>
      <c r="B24" s="797"/>
      <c r="C24" s="797"/>
      <c r="D24" s="797"/>
      <c r="E24" s="797"/>
      <c r="F24" s="797"/>
      <c r="G24" s="797"/>
    </row>
  </sheetData>
  <mergeCells count="22">
    <mergeCell ref="A20:G20"/>
    <mergeCell ref="A22:G22"/>
    <mergeCell ref="A23:G23"/>
    <mergeCell ref="A24:G24"/>
    <mergeCell ref="A14:G14"/>
    <mergeCell ref="A15:G15"/>
    <mergeCell ref="A16:G16"/>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1134-AF0B-4635-942D-E528EA5D28F2}">
  <sheetPr>
    <pageSetUpPr fitToPage="1"/>
  </sheetPr>
  <dimension ref="A1:G20"/>
  <sheetViews>
    <sheetView workbookViewId="0">
      <selection activeCell="A11" sqref="A11:D11"/>
    </sheetView>
  </sheetViews>
  <sheetFormatPr defaultRowHeight="15.75"/>
  <cols>
    <col min="1" max="4" width="13" style="594" customWidth="1"/>
    <col min="5" max="7" width="11.875" style="594" customWidth="1"/>
    <col min="8" max="256" width="9" style="594"/>
    <col min="257" max="260" width="13" style="594" customWidth="1"/>
    <col min="261" max="263" width="11.875" style="594" customWidth="1"/>
    <col min="264" max="512" width="9" style="594"/>
    <col min="513" max="516" width="13" style="594" customWidth="1"/>
    <col min="517" max="519" width="11.875" style="594" customWidth="1"/>
    <col min="520" max="768" width="9" style="594"/>
    <col min="769" max="772" width="13" style="594" customWidth="1"/>
    <col min="773" max="775" width="11.875" style="594" customWidth="1"/>
    <col min="776" max="1024" width="9" style="594"/>
    <col min="1025" max="1028" width="13" style="594" customWidth="1"/>
    <col min="1029" max="1031" width="11.875" style="594" customWidth="1"/>
    <col min="1032" max="1280" width="9" style="594"/>
    <col min="1281" max="1284" width="13" style="594" customWidth="1"/>
    <col min="1285" max="1287" width="11.875" style="594" customWidth="1"/>
    <col min="1288" max="1536" width="9" style="594"/>
    <col min="1537" max="1540" width="13" style="594" customWidth="1"/>
    <col min="1541" max="1543" width="11.875" style="594" customWidth="1"/>
    <col min="1544" max="1792" width="9" style="594"/>
    <col min="1793" max="1796" width="13" style="594" customWidth="1"/>
    <col min="1797" max="1799" width="11.875" style="594" customWidth="1"/>
    <col min="1800" max="2048" width="9" style="594"/>
    <col min="2049" max="2052" width="13" style="594" customWidth="1"/>
    <col min="2053" max="2055" width="11.875" style="594" customWidth="1"/>
    <col min="2056" max="2304" width="9" style="594"/>
    <col min="2305" max="2308" width="13" style="594" customWidth="1"/>
    <col min="2309" max="2311" width="11.875" style="594" customWidth="1"/>
    <col min="2312" max="2560" width="9" style="594"/>
    <col min="2561" max="2564" width="13" style="594" customWidth="1"/>
    <col min="2565" max="2567" width="11.875" style="594" customWidth="1"/>
    <col min="2568" max="2816" width="9" style="594"/>
    <col min="2817" max="2820" width="13" style="594" customWidth="1"/>
    <col min="2821" max="2823" width="11.875" style="594" customWidth="1"/>
    <col min="2824" max="3072" width="9" style="594"/>
    <col min="3073" max="3076" width="13" style="594" customWidth="1"/>
    <col min="3077" max="3079" width="11.875" style="594" customWidth="1"/>
    <col min="3080" max="3328" width="9" style="594"/>
    <col min="3329" max="3332" width="13" style="594" customWidth="1"/>
    <col min="3333" max="3335" width="11.875" style="594" customWidth="1"/>
    <col min="3336" max="3584" width="9" style="594"/>
    <col min="3585" max="3588" width="13" style="594" customWidth="1"/>
    <col min="3589" max="3591" width="11.875" style="594" customWidth="1"/>
    <col min="3592" max="3840" width="9" style="594"/>
    <col min="3841" max="3844" width="13" style="594" customWidth="1"/>
    <col min="3845" max="3847" width="11.875" style="594" customWidth="1"/>
    <col min="3848" max="4096" width="9" style="594"/>
    <col min="4097" max="4100" width="13" style="594" customWidth="1"/>
    <col min="4101" max="4103" width="11.875" style="594" customWidth="1"/>
    <col min="4104" max="4352" width="9" style="594"/>
    <col min="4353" max="4356" width="13" style="594" customWidth="1"/>
    <col min="4357" max="4359" width="11.875" style="594" customWidth="1"/>
    <col min="4360" max="4608" width="9" style="594"/>
    <col min="4609" max="4612" width="13" style="594" customWidth="1"/>
    <col min="4613" max="4615" width="11.875" style="594" customWidth="1"/>
    <col min="4616" max="4864" width="9" style="594"/>
    <col min="4865" max="4868" width="13" style="594" customWidth="1"/>
    <col min="4869" max="4871" width="11.875" style="594" customWidth="1"/>
    <col min="4872" max="5120" width="9" style="594"/>
    <col min="5121" max="5124" width="13" style="594" customWidth="1"/>
    <col min="5125" max="5127" width="11.875" style="594" customWidth="1"/>
    <col min="5128" max="5376" width="9" style="594"/>
    <col min="5377" max="5380" width="13" style="594" customWidth="1"/>
    <col min="5381" max="5383" width="11.875" style="594" customWidth="1"/>
    <col min="5384" max="5632" width="9" style="594"/>
    <col min="5633" max="5636" width="13" style="594" customWidth="1"/>
    <col min="5637" max="5639" width="11.875" style="594" customWidth="1"/>
    <col min="5640" max="5888" width="9" style="594"/>
    <col min="5889" max="5892" width="13" style="594" customWidth="1"/>
    <col min="5893" max="5895" width="11.875" style="594" customWidth="1"/>
    <col min="5896" max="6144" width="9" style="594"/>
    <col min="6145" max="6148" width="13" style="594" customWidth="1"/>
    <col min="6149" max="6151" width="11.875" style="594" customWidth="1"/>
    <col min="6152" max="6400" width="9" style="594"/>
    <col min="6401" max="6404" width="13" style="594" customWidth="1"/>
    <col min="6405" max="6407" width="11.875" style="594" customWidth="1"/>
    <col min="6408" max="6656" width="9" style="594"/>
    <col min="6657" max="6660" width="13" style="594" customWidth="1"/>
    <col min="6661" max="6663" width="11.875" style="594" customWidth="1"/>
    <col min="6664" max="6912" width="9" style="594"/>
    <col min="6913" max="6916" width="13" style="594" customWidth="1"/>
    <col min="6917" max="6919" width="11.875" style="594" customWidth="1"/>
    <col min="6920" max="7168" width="9" style="594"/>
    <col min="7169" max="7172" width="13" style="594" customWidth="1"/>
    <col min="7173" max="7175" width="11.875" style="594" customWidth="1"/>
    <col min="7176" max="7424" width="9" style="594"/>
    <col min="7425" max="7428" width="13" style="594" customWidth="1"/>
    <col min="7429" max="7431" width="11.875" style="594" customWidth="1"/>
    <col min="7432" max="7680" width="9" style="594"/>
    <col min="7681" max="7684" width="13" style="594" customWidth="1"/>
    <col min="7685" max="7687" width="11.875" style="594" customWidth="1"/>
    <col min="7688" max="7936" width="9" style="594"/>
    <col min="7937" max="7940" width="13" style="594" customWidth="1"/>
    <col min="7941" max="7943" width="11.875" style="594" customWidth="1"/>
    <col min="7944" max="8192" width="9" style="594"/>
    <col min="8193" max="8196" width="13" style="594" customWidth="1"/>
    <col min="8197" max="8199" width="11.875" style="594" customWidth="1"/>
    <col min="8200" max="8448" width="9" style="594"/>
    <col min="8449" max="8452" width="13" style="594" customWidth="1"/>
    <col min="8453" max="8455" width="11.875" style="594" customWidth="1"/>
    <col min="8456" max="8704" width="9" style="594"/>
    <col min="8705" max="8708" width="13" style="594" customWidth="1"/>
    <col min="8709" max="8711" width="11.875" style="594" customWidth="1"/>
    <col min="8712" max="8960" width="9" style="594"/>
    <col min="8961" max="8964" width="13" style="594" customWidth="1"/>
    <col min="8965" max="8967" width="11.875" style="594" customWidth="1"/>
    <col min="8968" max="9216" width="9" style="594"/>
    <col min="9217" max="9220" width="13" style="594" customWidth="1"/>
    <col min="9221" max="9223" width="11.875" style="594" customWidth="1"/>
    <col min="9224" max="9472" width="9" style="594"/>
    <col min="9473" max="9476" width="13" style="594" customWidth="1"/>
    <col min="9477" max="9479" width="11.875" style="594" customWidth="1"/>
    <col min="9480" max="9728" width="9" style="594"/>
    <col min="9729" max="9732" width="13" style="594" customWidth="1"/>
    <col min="9733" max="9735" width="11.875" style="594" customWidth="1"/>
    <col min="9736" max="9984" width="9" style="594"/>
    <col min="9985" max="9988" width="13" style="594" customWidth="1"/>
    <col min="9989" max="9991" width="11.875" style="594" customWidth="1"/>
    <col min="9992" max="10240" width="9" style="594"/>
    <col min="10241" max="10244" width="13" style="594" customWidth="1"/>
    <col min="10245" max="10247" width="11.875" style="594" customWidth="1"/>
    <col min="10248" max="10496" width="9" style="594"/>
    <col min="10497" max="10500" width="13" style="594" customWidth="1"/>
    <col min="10501" max="10503" width="11.875" style="594" customWidth="1"/>
    <col min="10504" max="10752" width="9" style="594"/>
    <col min="10753" max="10756" width="13" style="594" customWidth="1"/>
    <col min="10757" max="10759" width="11.875" style="594" customWidth="1"/>
    <col min="10760" max="11008" width="9" style="594"/>
    <col min="11009" max="11012" width="13" style="594" customWidth="1"/>
    <col min="11013" max="11015" width="11.875" style="594" customWidth="1"/>
    <col min="11016" max="11264" width="9" style="594"/>
    <col min="11265" max="11268" width="13" style="594" customWidth="1"/>
    <col min="11269" max="11271" width="11.875" style="594" customWidth="1"/>
    <col min="11272" max="11520" width="9" style="594"/>
    <col min="11521" max="11524" width="13" style="594" customWidth="1"/>
    <col min="11525" max="11527" width="11.875" style="594" customWidth="1"/>
    <col min="11528" max="11776" width="9" style="594"/>
    <col min="11777" max="11780" width="13" style="594" customWidth="1"/>
    <col min="11781" max="11783" width="11.875" style="594" customWidth="1"/>
    <col min="11784" max="12032" width="9" style="594"/>
    <col min="12033" max="12036" width="13" style="594" customWidth="1"/>
    <col min="12037" max="12039" width="11.875" style="594" customWidth="1"/>
    <col min="12040" max="12288" width="9" style="594"/>
    <col min="12289" max="12292" width="13" style="594" customWidth="1"/>
    <col min="12293" max="12295" width="11.875" style="594" customWidth="1"/>
    <col min="12296" max="12544" width="9" style="594"/>
    <col min="12545" max="12548" width="13" style="594" customWidth="1"/>
    <col min="12549" max="12551" width="11.875" style="594" customWidth="1"/>
    <col min="12552" max="12800" width="9" style="594"/>
    <col min="12801" max="12804" width="13" style="594" customWidth="1"/>
    <col min="12805" max="12807" width="11.875" style="594" customWidth="1"/>
    <col min="12808" max="13056" width="9" style="594"/>
    <col min="13057" max="13060" width="13" style="594" customWidth="1"/>
    <col min="13061" max="13063" width="11.875" style="594" customWidth="1"/>
    <col min="13064" max="13312" width="9" style="594"/>
    <col min="13313" max="13316" width="13" style="594" customWidth="1"/>
    <col min="13317" max="13319" width="11.875" style="594" customWidth="1"/>
    <col min="13320" max="13568" width="9" style="594"/>
    <col min="13569" max="13572" width="13" style="594" customWidth="1"/>
    <col min="13573" max="13575" width="11.875" style="594" customWidth="1"/>
    <col min="13576" max="13824" width="9" style="594"/>
    <col min="13825" max="13828" width="13" style="594" customWidth="1"/>
    <col min="13829" max="13831" width="11.875" style="594" customWidth="1"/>
    <col min="13832" max="14080" width="9" style="594"/>
    <col min="14081" max="14084" width="13" style="594" customWidth="1"/>
    <col min="14085" max="14087" width="11.875" style="594" customWidth="1"/>
    <col min="14088" max="14336" width="9" style="594"/>
    <col min="14337" max="14340" width="13" style="594" customWidth="1"/>
    <col min="14341" max="14343" width="11.875" style="594" customWidth="1"/>
    <col min="14344" max="14592" width="9" style="594"/>
    <col min="14593" max="14596" width="13" style="594" customWidth="1"/>
    <col min="14597" max="14599" width="11.875" style="594" customWidth="1"/>
    <col min="14600" max="14848" width="9" style="594"/>
    <col min="14849" max="14852" width="13" style="594" customWidth="1"/>
    <col min="14853" max="14855" width="11.875" style="594" customWidth="1"/>
    <col min="14856" max="15104" width="9" style="594"/>
    <col min="15105" max="15108" width="13" style="594" customWidth="1"/>
    <col min="15109" max="15111" width="11.875" style="594" customWidth="1"/>
    <col min="15112" max="15360" width="9" style="594"/>
    <col min="15361" max="15364" width="13" style="594" customWidth="1"/>
    <col min="15365" max="15367" width="11.875" style="594" customWidth="1"/>
    <col min="15368" max="15616" width="9" style="594"/>
    <col min="15617" max="15620" width="13" style="594" customWidth="1"/>
    <col min="15621" max="15623" width="11.875" style="594" customWidth="1"/>
    <col min="15624" max="15872" width="9" style="594"/>
    <col min="15873" max="15876" width="13" style="594" customWidth="1"/>
    <col min="15877" max="15879" width="11.875" style="594" customWidth="1"/>
    <col min="15880" max="16128" width="9" style="594"/>
    <col min="16129" max="16132" width="13" style="594" customWidth="1"/>
    <col min="16133" max="16135" width="11.875" style="594" customWidth="1"/>
    <col min="16136" max="16384" width="9" style="594"/>
  </cols>
  <sheetData>
    <row r="1" spans="1:7" ht="18.75">
      <c r="A1" s="804" t="s">
        <v>499</v>
      </c>
      <c r="B1" s="804"/>
      <c r="C1" s="804"/>
      <c r="D1" s="804"/>
      <c r="E1" s="804"/>
      <c r="F1" s="804"/>
      <c r="G1" s="804"/>
    </row>
    <row r="2" spans="1:7">
      <c r="A2" s="595"/>
      <c r="B2" s="595"/>
      <c r="C2" s="595"/>
      <c r="D2" s="595"/>
      <c r="E2" s="595"/>
      <c r="F2" s="595"/>
      <c r="G2" s="595"/>
    </row>
    <row r="3" spans="1:7" ht="32.25" customHeight="1">
      <c r="A3" s="805" t="s">
        <v>500</v>
      </c>
      <c r="B3" s="805"/>
      <c r="C3" s="805"/>
      <c r="D3" s="805"/>
      <c r="E3" s="805"/>
      <c r="F3" s="805"/>
      <c r="G3" s="805"/>
    </row>
    <row r="4" spans="1:7">
      <c r="A4" s="806" t="s">
        <v>501</v>
      </c>
      <c r="B4" s="806"/>
      <c r="C4" s="806"/>
      <c r="D4" s="806"/>
      <c r="E4" s="806"/>
      <c r="F4" s="806"/>
      <c r="G4" s="806"/>
    </row>
    <row r="5" spans="1:7">
      <c r="A5" s="806" t="s">
        <v>502</v>
      </c>
      <c r="B5" s="806"/>
      <c r="C5" s="806"/>
      <c r="D5" s="806"/>
      <c r="E5" s="806"/>
      <c r="F5" s="806"/>
      <c r="G5" s="806"/>
    </row>
    <row r="6" spans="1:7">
      <c r="A6" s="702"/>
      <c r="B6" s="702"/>
      <c r="C6" s="702"/>
      <c r="D6" s="702"/>
      <c r="E6" s="702"/>
      <c r="F6" s="702"/>
      <c r="G6" s="702"/>
    </row>
    <row r="7" spans="1:7" ht="22.5" customHeight="1">
      <c r="A7" s="807" t="s">
        <v>503</v>
      </c>
      <c r="B7" s="808"/>
      <c r="C7" s="808"/>
      <c r="D7" s="809"/>
      <c r="E7" s="596" t="s">
        <v>504</v>
      </c>
      <c r="F7" s="596" t="s">
        <v>505</v>
      </c>
      <c r="G7" s="596" t="s">
        <v>506</v>
      </c>
    </row>
    <row r="8" spans="1:7" ht="22.5" customHeight="1">
      <c r="A8" s="801"/>
      <c r="B8" s="802"/>
      <c r="C8" s="802"/>
      <c r="D8" s="803"/>
      <c r="E8" s="703"/>
      <c r="F8" s="703"/>
      <c r="G8" s="703"/>
    </row>
    <row r="9" spans="1:7" ht="22.5" customHeight="1">
      <c r="A9" s="801"/>
      <c r="B9" s="802"/>
      <c r="C9" s="802"/>
      <c r="D9" s="803"/>
      <c r="E9" s="703"/>
      <c r="F9" s="703"/>
      <c r="G9" s="703"/>
    </row>
    <row r="10" spans="1:7" ht="22.5" customHeight="1">
      <c r="A10" s="810"/>
      <c r="B10" s="810"/>
      <c r="C10" s="810"/>
      <c r="D10" s="810"/>
      <c r="E10" s="703"/>
      <c r="F10" s="703"/>
      <c r="G10" s="703"/>
    </row>
    <row r="11" spans="1:7" ht="22.5" customHeight="1">
      <c r="A11" s="810"/>
      <c r="B11" s="810"/>
      <c r="C11" s="810"/>
      <c r="D11" s="810"/>
      <c r="E11" s="703"/>
      <c r="F11" s="703"/>
      <c r="G11" s="703"/>
    </row>
    <row r="12" spans="1:7" ht="22.5" customHeight="1">
      <c r="A12" s="810"/>
      <c r="B12" s="810"/>
      <c r="C12" s="810"/>
      <c r="D12" s="810"/>
      <c r="E12" s="703"/>
      <c r="F12" s="703"/>
      <c r="G12" s="703"/>
    </row>
    <row r="13" spans="1:7" ht="22.5" customHeight="1">
      <c r="A13" s="810"/>
      <c r="B13" s="810"/>
      <c r="C13" s="810"/>
      <c r="D13" s="810"/>
      <c r="E13" s="703"/>
      <c r="F13" s="703"/>
      <c r="G13" s="703"/>
    </row>
    <row r="14" spans="1:7" ht="22.5" customHeight="1">
      <c r="A14" s="810"/>
      <c r="B14" s="810"/>
      <c r="C14" s="810"/>
      <c r="D14" s="810"/>
      <c r="E14" s="703"/>
      <c r="F14" s="703"/>
      <c r="G14" s="703"/>
    </row>
    <row r="15" spans="1:7" ht="22.5" customHeight="1">
      <c r="A15" s="810"/>
      <c r="B15" s="810"/>
      <c r="C15" s="810"/>
      <c r="D15" s="810"/>
      <c r="E15" s="703"/>
      <c r="F15" s="703"/>
      <c r="G15" s="703"/>
    </row>
    <row r="16" spans="1:7" ht="22.5" customHeight="1" thickBot="1">
      <c r="A16" s="811"/>
      <c r="B16" s="811"/>
      <c r="C16" s="811"/>
      <c r="D16" s="811"/>
      <c r="E16" s="704"/>
      <c r="F16" s="704"/>
      <c r="G16" s="704"/>
    </row>
    <row r="17" spans="1:7" ht="22.5" customHeight="1" thickTop="1">
      <c r="A17" s="812" t="s">
        <v>172</v>
      </c>
      <c r="B17" s="812"/>
      <c r="C17" s="812"/>
      <c r="D17" s="812"/>
      <c r="E17" s="705"/>
      <c r="F17" s="705"/>
      <c r="G17" s="705"/>
    </row>
    <row r="19" spans="1:7">
      <c r="A19" s="597" t="s">
        <v>507</v>
      </c>
      <c r="B19" s="598"/>
    </row>
    <row r="20" spans="1:7">
      <c r="A20" s="813"/>
      <c r="B20" s="813"/>
    </row>
  </sheetData>
  <mergeCells count="16">
    <mergeCell ref="A15:D15"/>
    <mergeCell ref="A16:D16"/>
    <mergeCell ref="A17:D17"/>
    <mergeCell ref="A20:B20"/>
    <mergeCell ref="A9:D9"/>
    <mergeCell ref="A10:D10"/>
    <mergeCell ref="A11:D11"/>
    <mergeCell ref="A12:D12"/>
    <mergeCell ref="A13:D13"/>
    <mergeCell ref="A14:D14"/>
    <mergeCell ref="A8:D8"/>
    <mergeCell ref="A1:G1"/>
    <mergeCell ref="A3:G3"/>
    <mergeCell ref="A4:G4"/>
    <mergeCell ref="A5:G5"/>
    <mergeCell ref="A7:D7"/>
  </mergeCells>
  <pageMargins left="0.7" right="0.7" top="0.75" bottom="0.75" header="0.3" footer="0.3"/>
  <pageSetup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pageSetUpPr fitToPage="1"/>
  </sheetPr>
  <dimension ref="A1:E48"/>
  <sheetViews>
    <sheetView zoomScaleNormal="100" workbookViewId="0">
      <selection activeCell="E37" sqref="E37"/>
    </sheetView>
  </sheetViews>
  <sheetFormatPr defaultColWidth="9" defaultRowHeight="15.75"/>
  <cols>
    <col min="1" max="1" width="20.625" style="46" customWidth="1"/>
    <col min="2" max="4" width="12.125" style="46" customWidth="1"/>
    <col min="5" max="5" width="16" style="46" bestFit="1" customWidth="1"/>
    <col min="6" max="16384" width="9" style="46"/>
  </cols>
  <sheetData>
    <row r="1" spans="1:5">
      <c r="A1" s="44"/>
      <c r="B1" s="43"/>
      <c r="C1" s="43"/>
      <c r="D1" s="43"/>
      <c r="E1" s="45" t="s">
        <v>186</v>
      </c>
    </row>
    <row r="2" spans="1:5">
      <c r="A2" s="43"/>
      <c r="B2" s="44"/>
      <c r="C2" s="43"/>
      <c r="D2" s="43"/>
      <c r="E2" s="45" t="s">
        <v>508</v>
      </c>
    </row>
    <row r="3" spans="1:5">
      <c r="A3" s="43"/>
      <c r="B3" s="43"/>
      <c r="C3" s="43"/>
      <c r="D3" s="43"/>
      <c r="E3" s="45" t="s">
        <v>230</v>
      </c>
    </row>
    <row r="4" spans="1:5">
      <c r="A4" s="47" t="s">
        <v>509</v>
      </c>
      <c r="B4" s="47"/>
      <c r="C4" s="47"/>
      <c r="D4" s="47"/>
      <c r="E4" s="47"/>
    </row>
    <row r="5" spans="1:5">
      <c r="A5" s="43" t="s">
        <v>510</v>
      </c>
      <c r="B5" s="43"/>
      <c r="C5" s="43"/>
      <c r="D5" s="43"/>
      <c r="E5" s="43"/>
    </row>
    <row r="6" spans="1:5">
      <c r="A6" s="43" t="s">
        <v>511</v>
      </c>
      <c r="B6" s="43"/>
      <c r="C6" s="43"/>
      <c r="D6" s="43"/>
      <c r="E6" s="43"/>
    </row>
    <row r="7" spans="1:5">
      <c r="A7" s="47"/>
      <c r="B7" s="47"/>
      <c r="C7" s="47"/>
      <c r="D7" s="47"/>
      <c r="E7" s="47"/>
    </row>
    <row r="8" spans="1:5">
      <c r="A8" s="47" t="s">
        <v>512</v>
      </c>
      <c r="B8" s="47"/>
      <c r="C8" s="47"/>
      <c r="D8" s="47"/>
      <c r="E8" s="47"/>
    </row>
    <row r="9" spans="1:5">
      <c r="A9" s="43" t="s">
        <v>513</v>
      </c>
      <c r="B9" s="43"/>
      <c r="C9" s="43"/>
      <c r="D9" s="43"/>
      <c r="E9" s="43"/>
    </row>
    <row r="10" spans="1:5">
      <c r="A10" s="43" t="s">
        <v>514</v>
      </c>
      <c r="B10" s="43"/>
      <c r="C10" s="43"/>
      <c r="D10" s="43"/>
      <c r="E10" s="43"/>
    </row>
    <row r="11" spans="1:5">
      <c r="A11" s="43" t="s">
        <v>515</v>
      </c>
      <c r="B11" s="43"/>
      <c r="C11" s="43"/>
      <c r="D11" s="43"/>
      <c r="E11" s="43"/>
    </row>
    <row r="12" spans="1:5">
      <c r="A12" s="43" t="s">
        <v>516</v>
      </c>
      <c r="B12" s="43"/>
      <c r="C12" s="43"/>
      <c r="D12" s="43"/>
      <c r="E12" s="43"/>
    </row>
    <row r="13" spans="1:5">
      <c r="A13" s="43" t="s">
        <v>517</v>
      </c>
      <c r="B13" s="43"/>
      <c r="C13" s="43"/>
      <c r="D13" s="43"/>
      <c r="E13" s="43"/>
    </row>
    <row r="14" spans="1:5">
      <c r="A14" s="43" t="s">
        <v>518</v>
      </c>
      <c r="B14" s="43"/>
      <c r="C14" s="43"/>
      <c r="D14" s="43"/>
      <c r="E14" s="43"/>
    </row>
    <row r="15" spans="1:5">
      <c r="A15" s="43" t="s">
        <v>519</v>
      </c>
      <c r="B15" s="43"/>
      <c r="C15" s="43"/>
      <c r="D15" s="43"/>
      <c r="E15" s="43"/>
    </row>
    <row r="16" spans="1:5">
      <c r="A16" s="43"/>
      <c r="B16" s="43"/>
      <c r="C16" s="43"/>
      <c r="D16" s="43"/>
      <c r="E16" s="43"/>
    </row>
    <row r="17" spans="1:5">
      <c r="A17" s="43" t="s">
        <v>520</v>
      </c>
      <c r="B17" s="43"/>
      <c r="C17" s="43"/>
      <c r="D17" s="43"/>
      <c r="E17" s="43"/>
    </row>
    <row r="18" spans="1:5">
      <c r="A18" s="43" t="s">
        <v>521</v>
      </c>
      <c r="B18" s="43"/>
      <c r="C18" s="43"/>
      <c r="D18" s="43"/>
      <c r="E18" s="43"/>
    </row>
    <row r="19" spans="1:5">
      <c r="A19" s="44" t="s">
        <v>522</v>
      </c>
      <c r="B19" s="43"/>
      <c r="C19" s="43"/>
      <c r="D19" s="43"/>
      <c r="E19" s="43"/>
    </row>
    <row r="20" spans="1:5">
      <c r="A20" s="43"/>
      <c r="B20" s="43"/>
      <c r="C20" s="43"/>
      <c r="D20" s="43"/>
      <c r="E20" s="43"/>
    </row>
    <row r="21" spans="1:5">
      <c r="A21" s="47" t="s">
        <v>523</v>
      </c>
      <c r="B21" s="47"/>
      <c r="C21" s="48"/>
      <c r="D21" s="48"/>
      <c r="E21" s="48"/>
    </row>
    <row r="22" spans="1:5">
      <c r="A22" s="47" t="s">
        <v>524</v>
      </c>
      <c r="B22" s="47"/>
      <c r="C22" s="48"/>
      <c r="D22" s="48"/>
      <c r="E22" s="48"/>
    </row>
    <row r="23" spans="1:5">
      <c r="A23" s="48"/>
      <c r="B23" s="48"/>
      <c r="C23" s="48"/>
      <c r="D23" s="48"/>
      <c r="E23" s="48"/>
    </row>
    <row r="24" spans="1:5">
      <c r="A24" s="48" t="s">
        <v>525</v>
      </c>
      <c r="B24" s="48"/>
      <c r="C24" s="48"/>
      <c r="D24" s="48"/>
      <c r="E24" s="48"/>
    </row>
    <row r="25" spans="1:5">
      <c r="A25" s="48"/>
      <c r="B25" s="49"/>
      <c r="C25" s="50"/>
      <c r="D25" s="49"/>
      <c r="E25" s="48"/>
    </row>
    <row r="26" spans="1:5">
      <c r="A26" s="48" t="s">
        <v>526</v>
      </c>
      <c r="B26" s="48"/>
      <c r="C26" s="48"/>
      <c r="D26" s="48"/>
      <c r="E26" s="48"/>
    </row>
    <row r="27" spans="1:5">
      <c r="A27" s="48"/>
      <c r="B27" s="49"/>
      <c r="C27" s="49"/>
      <c r="D27" s="49"/>
      <c r="E27" s="48"/>
    </row>
    <row r="28" spans="1:5">
      <c r="A28" s="43" t="s">
        <v>527</v>
      </c>
      <c r="B28" s="43"/>
      <c r="C28" s="43"/>
      <c r="D28" s="43"/>
      <c r="E28" s="43"/>
    </row>
    <row r="29" spans="1:5">
      <c r="A29" s="43" t="s">
        <v>528</v>
      </c>
      <c r="B29" s="43"/>
      <c r="C29" s="43"/>
      <c r="D29" s="43"/>
      <c r="E29" s="43"/>
    </row>
    <row r="30" spans="1:5">
      <c r="A30" s="48" t="s">
        <v>529</v>
      </c>
      <c r="B30" s="48"/>
      <c r="C30" s="48"/>
      <c r="D30" s="48"/>
      <c r="E30" s="48"/>
    </row>
    <row r="31" spans="1:5">
      <c r="A31" s="48"/>
      <c r="B31" s="49"/>
      <c r="C31" s="49"/>
      <c r="D31" s="49"/>
      <c r="E31" s="48"/>
    </row>
    <row r="32" spans="1:5">
      <c r="A32" s="43" t="s">
        <v>393</v>
      </c>
      <c r="B32" s="43"/>
      <c r="C32" s="43"/>
      <c r="D32" s="43"/>
      <c r="E32" s="43"/>
    </row>
    <row r="33" spans="1:5">
      <c r="A33" s="43"/>
      <c r="B33" s="43"/>
      <c r="C33" s="43"/>
      <c r="D33" s="43"/>
      <c r="E33" s="43"/>
    </row>
    <row r="34" spans="1:5">
      <c r="A34" s="47" t="s">
        <v>530</v>
      </c>
      <c r="B34" s="47"/>
      <c r="C34" s="47"/>
      <c r="D34" s="47"/>
      <c r="E34" s="47"/>
    </row>
    <row r="35" spans="1:5">
      <c r="A35" s="43"/>
      <c r="B35" s="51" t="s">
        <v>227</v>
      </c>
      <c r="C35" s="52"/>
      <c r="D35" s="53"/>
      <c r="E35" s="53" t="s">
        <v>531</v>
      </c>
    </row>
    <row r="36" spans="1:5">
      <c r="A36" s="43"/>
      <c r="B36" s="54" t="s">
        <v>230</v>
      </c>
      <c r="C36" s="49"/>
      <c r="D36" s="55"/>
      <c r="E36" s="55" t="s">
        <v>532</v>
      </c>
    </row>
    <row r="37" spans="1:5">
      <c r="A37" s="43"/>
      <c r="B37" s="56" t="s">
        <v>237</v>
      </c>
      <c r="C37" s="56" t="s">
        <v>191</v>
      </c>
      <c r="D37" s="56" t="s">
        <v>324</v>
      </c>
      <c r="E37" s="56" t="s">
        <v>324</v>
      </c>
    </row>
    <row r="38" spans="1:5">
      <c r="A38" s="43"/>
      <c r="B38" s="57" t="s">
        <v>404</v>
      </c>
      <c r="C38" s="57" t="s">
        <v>533</v>
      </c>
      <c r="D38" s="57" t="s">
        <v>534</v>
      </c>
      <c r="E38" s="57" t="s">
        <v>534</v>
      </c>
    </row>
    <row r="39" spans="1:5">
      <c r="A39" s="48" t="s">
        <v>41</v>
      </c>
      <c r="B39" s="58" t="s">
        <v>42</v>
      </c>
      <c r="C39" s="58" t="s">
        <v>406</v>
      </c>
      <c r="D39" s="58" t="s">
        <v>291</v>
      </c>
      <c r="E39" s="58" t="s">
        <v>291</v>
      </c>
    </row>
    <row r="40" spans="1:5">
      <c r="A40" s="59"/>
      <c r="B40" s="59"/>
      <c r="C40" s="60"/>
      <c r="D40" s="60"/>
      <c r="E40" s="60"/>
    </row>
    <row r="41" spans="1:5">
      <c r="A41" s="59"/>
      <c r="B41" s="59"/>
      <c r="C41" s="60"/>
      <c r="D41" s="60"/>
      <c r="E41" s="60"/>
    </row>
    <row r="42" spans="1:5">
      <c r="A42" s="59"/>
      <c r="B42" s="59"/>
      <c r="C42" s="60"/>
      <c r="D42" s="60"/>
      <c r="E42" s="60"/>
    </row>
    <row r="43" spans="1:5">
      <c r="A43" s="59"/>
      <c r="B43" s="59"/>
      <c r="C43" s="60"/>
      <c r="D43" s="60"/>
      <c r="E43" s="60"/>
    </row>
    <row r="44" spans="1:5">
      <c r="A44" s="43"/>
      <c r="B44" s="43"/>
      <c r="C44" s="43"/>
      <c r="D44" s="43"/>
      <c r="E44" s="43"/>
    </row>
    <row r="45" spans="1:5">
      <c r="A45" s="61"/>
      <c r="B45" s="61"/>
      <c r="C45" s="43"/>
      <c r="D45" s="43"/>
      <c r="E45" s="43"/>
    </row>
    <row r="46" spans="1:5">
      <c r="A46" s="48" t="s">
        <v>535</v>
      </c>
      <c r="B46" s="43"/>
      <c r="C46" s="43"/>
      <c r="D46" s="43"/>
      <c r="E46" s="43"/>
    </row>
    <row r="47" spans="1:5">
      <c r="A47" s="43"/>
      <c r="B47" s="43"/>
      <c r="C47" s="43"/>
      <c r="D47" s="43"/>
      <c r="E47" s="43"/>
    </row>
    <row r="48" spans="1:5">
      <c r="A48" s="43" t="s">
        <v>536</v>
      </c>
      <c r="B48" s="43"/>
      <c r="C48" s="43"/>
      <c r="D48" s="43"/>
      <c r="E48" s="43"/>
    </row>
  </sheetData>
  <sheetProtection sheet="1" objects="1" scenarios="1"/>
  <phoneticPr fontId="0" type="noConversion"/>
  <printOptions horizontalCentered="1"/>
  <pageMargins left="0.5" right="0.5" top="0.5" bottom="0.5" header="0.25" footer="0.5"/>
  <pageSetup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heetViews>
  <sheetFormatPr defaultColWidth="9" defaultRowHeight="15.75"/>
  <cols>
    <col min="1" max="1" width="14.625" style="2" customWidth="1"/>
    <col min="2" max="2" width="68.5" style="2" customWidth="1"/>
    <col min="3" max="3" width="12.625" style="2" customWidth="1"/>
    <col min="4" max="4" width="1.25" style="2" customWidth="1"/>
    <col min="5" max="5" width="14.625" style="2" customWidth="1"/>
    <col min="6" max="6" width="1.125" style="2" customWidth="1"/>
    <col min="7" max="7" width="13.625" style="2" customWidth="1"/>
    <col min="8" max="16384" width="9" style="2"/>
  </cols>
  <sheetData>
    <row r="1" spans="1:7">
      <c r="A1" s="2" t="s">
        <v>84</v>
      </c>
      <c r="B1" s="3"/>
      <c r="C1" s="3"/>
      <c r="G1" s="375" t="s">
        <v>85</v>
      </c>
    </row>
    <row r="2" spans="1:7">
      <c r="A2" s="2" t="s">
        <v>86</v>
      </c>
    </row>
    <row r="3" spans="1:7">
      <c r="B3" s="458" t="s">
        <v>87</v>
      </c>
      <c r="C3" s="686">
        <f>inputPrYr!D3</f>
        <v>0</v>
      </c>
      <c r="D3" s="456"/>
      <c r="E3" s="456"/>
      <c r="F3" s="456"/>
      <c r="G3" s="457"/>
    </row>
    <row r="4" spans="1:7">
      <c r="B4" s="458"/>
      <c r="C4" s="46"/>
      <c r="G4" s="3"/>
    </row>
    <row r="5" spans="1:7">
      <c r="B5" s="458" t="s">
        <v>88</v>
      </c>
      <c r="C5" s="686">
        <f>inputPrYr!D4</f>
        <v>0</v>
      </c>
      <c r="D5" s="456"/>
      <c r="E5" s="456"/>
      <c r="F5" s="456"/>
      <c r="G5" s="457"/>
    </row>
    <row r="6" spans="1:7">
      <c r="B6" s="3"/>
      <c r="C6" s="3"/>
      <c r="G6" s="3"/>
    </row>
    <row r="7" spans="1:7">
      <c r="B7" s="373" t="s">
        <v>89</v>
      </c>
      <c r="C7" s="373"/>
    </row>
    <row r="9" spans="1:7">
      <c r="C9" s="373" t="s">
        <v>13</v>
      </c>
      <c r="E9" s="373" t="s">
        <v>90</v>
      </c>
      <c r="F9" s="695"/>
    </row>
    <row r="10" spans="1:7" ht="16.5" thickBot="1">
      <c r="A10" s="374"/>
      <c r="B10" s="374" t="s">
        <v>91</v>
      </c>
      <c r="C10" s="374" t="s">
        <v>41</v>
      </c>
      <c r="D10" s="376"/>
      <c r="E10" s="374" t="s">
        <v>92</v>
      </c>
      <c r="F10" s="372"/>
      <c r="G10" s="374" t="s">
        <v>33</v>
      </c>
    </row>
    <row r="11" spans="1:7">
      <c r="A11" s="2" t="s">
        <v>93</v>
      </c>
      <c r="C11" s="463"/>
      <c r="E11" s="463"/>
      <c r="F11" s="464"/>
      <c r="G11" s="463"/>
    </row>
    <row r="12" spans="1:7">
      <c r="A12" s="2" t="s">
        <v>94</v>
      </c>
      <c r="C12" s="377"/>
      <c r="E12" s="377"/>
      <c r="G12" s="688">
        <f>+C12+E12</f>
        <v>0</v>
      </c>
    </row>
    <row r="13" spans="1:7">
      <c r="C13" s="462"/>
      <c r="E13" s="462"/>
      <c r="G13" s="462"/>
    </row>
    <row r="14" spans="1:7">
      <c r="A14" s="2" t="s">
        <v>95</v>
      </c>
    </row>
    <row r="15" spans="1:7">
      <c r="A15" s="2" t="s">
        <v>94</v>
      </c>
      <c r="C15" s="377"/>
      <c r="E15" s="377"/>
      <c r="G15" s="688">
        <f>+C15+E15</f>
        <v>0</v>
      </c>
    </row>
    <row r="16" spans="1:7">
      <c r="C16" s="462"/>
      <c r="E16" s="462"/>
      <c r="G16" s="462"/>
    </row>
    <row r="17" spans="1:7">
      <c r="A17" s="2" t="s">
        <v>96</v>
      </c>
      <c r="C17" s="462"/>
      <c r="E17" s="462"/>
      <c r="G17" s="486">
        <f>IF((G12-G15)&gt;0,(G12-G15),0)</f>
        <v>0</v>
      </c>
    </row>
    <row r="18" spans="1:7">
      <c r="C18" s="462"/>
      <c r="E18" s="462"/>
      <c r="G18" s="462"/>
    </row>
    <row r="19" spans="1:7">
      <c r="A19" s="2" t="s">
        <v>97</v>
      </c>
      <c r="C19" s="462"/>
      <c r="E19" s="462"/>
      <c r="G19" s="486">
        <f>+G17*0.8</f>
        <v>0</v>
      </c>
    </row>
    <row r="20" spans="1:7">
      <c r="C20" s="462"/>
      <c r="E20" s="462"/>
    </row>
  </sheetData>
  <phoneticPr fontId="0" type="noConversion"/>
  <printOptions horizontalCentered="1"/>
  <pageMargins left="0.5" right="0.5" top="0.5" bottom="0.5" header="0.25" footer="0.25"/>
  <pageSetup scale="90" fitToHeight="1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11133-226A-4A4E-8181-FB62821502A3}">
  <dimension ref="A1:W354"/>
  <sheetViews>
    <sheetView workbookViewId="0">
      <selection activeCell="F24" sqref="F24"/>
    </sheetView>
  </sheetViews>
  <sheetFormatPr defaultColWidth="10.75" defaultRowHeight="14.25"/>
  <cols>
    <col min="1" max="1" width="9.125" style="517" customWidth="1"/>
    <col min="2" max="2" width="13.5" style="518" customWidth="1"/>
    <col min="3" max="3" width="8.875" style="518" customWidth="1"/>
    <col min="4" max="4" width="10.75" style="518"/>
    <col min="5" max="5" width="1.875" style="518" customWidth="1"/>
    <col min="6" max="6" width="17.25" style="518" customWidth="1"/>
    <col min="7" max="7" width="3.125" style="518" customWidth="1"/>
    <col min="8" max="8" width="11.75" style="518" customWidth="1"/>
    <col min="9" max="9" width="2.375" style="518" customWidth="1"/>
    <col min="10" max="10" width="10.25" style="518" customWidth="1"/>
    <col min="11" max="11" width="14" style="518" customWidth="1"/>
    <col min="12" max="12" width="9.125" style="517" customWidth="1"/>
    <col min="13" max="14" width="10.75" style="517"/>
    <col min="15" max="15" width="11.875" style="517" bestFit="1" customWidth="1"/>
    <col min="16" max="256" width="10.75" style="517"/>
    <col min="257" max="257" width="9.125" style="517" customWidth="1"/>
    <col min="258" max="258" width="13.5" style="517" customWidth="1"/>
    <col min="259" max="259" width="8.875" style="517" customWidth="1"/>
    <col min="260" max="260" width="10.75" style="517"/>
    <col min="261" max="261" width="1.875" style="517" customWidth="1"/>
    <col min="262" max="262" width="17.25" style="517" customWidth="1"/>
    <col min="263" max="263" width="3.125" style="517" customWidth="1"/>
    <col min="264" max="264" width="11.75" style="517" customWidth="1"/>
    <col min="265" max="265" width="2.375" style="517" customWidth="1"/>
    <col min="266" max="266" width="10.25" style="517" customWidth="1"/>
    <col min="267" max="267" width="14" style="517" customWidth="1"/>
    <col min="268" max="268" width="9.125" style="517" customWidth="1"/>
    <col min="269" max="270" width="10.75" style="517"/>
    <col min="271" max="271" width="11.875" style="517" bestFit="1" customWidth="1"/>
    <col min="272" max="512" width="10.75" style="517"/>
    <col min="513" max="513" width="9.125" style="517" customWidth="1"/>
    <col min="514" max="514" width="13.5" style="517" customWidth="1"/>
    <col min="515" max="515" width="8.875" style="517" customWidth="1"/>
    <col min="516" max="516" width="10.75" style="517"/>
    <col min="517" max="517" width="1.875" style="517" customWidth="1"/>
    <col min="518" max="518" width="17.25" style="517" customWidth="1"/>
    <col min="519" max="519" width="3.125" style="517" customWidth="1"/>
    <col min="520" max="520" width="11.75" style="517" customWidth="1"/>
    <col min="521" max="521" width="2.375" style="517" customWidth="1"/>
    <col min="522" max="522" width="10.25" style="517" customWidth="1"/>
    <col min="523" max="523" width="14" style="517" customWidth="1"/>
    <col min="524" max="524" width="9.125" style="517" customWidth="1"/>
    <col min="525" max="526" width="10.75" style="517"/>
    <col min="527" max="527" width="11.875" style="517" bestFit="1" customWidth="1"/>
    <col min="528" max="768" width="10.75" style="517"/>
    <col min="769" max="769" width="9.125" style="517" customWidth="1"/>
    <col min="770" max="770" width="13.5" style="517" customWidth="1"/>
    <col min="771" max="771" width="8.875" style="517" customWidth="1"/>
    <col min="772" max="772" width="10.75" style="517"/>
    <col min="773" max="773" width="1.875" style="517" customWidth="1"/>
    <col min="774" max="774" width="17.25" style="517" customWidth="1"/>
    <col min="775" max="775" width="3.125" style="517" customWidth="1"/>
    <col min="776" max="776" width="11.75" style="517" customWidth="1"/>
    <col min="777" max="777" width="2.375" style="517" customWidth="1"/>
    <col min="778" max="778" width="10.25" style="517" customWidth="1"/>
    <col min="779" max="779" width="14" style="517" customWidth="1"/>
    <col min="780" max="780" width="9.125" style="517" customWidth="1"/>
    <col min="781" max="782" width="10.75" style="517"/>
    <col min="783" max="783" width="11.875" style="517" bestFit="1" customWidth="1"/>
    <col min="784" max="1024" width="10.75" style="517"/>
    <col min="1025" max="1025" width="9.125" style="517" customWidth="1"/>
    <col min="1026" max="1026" width="13.5" style="517" customWidth="1"/>
    <col min="1027" max="1027" width="8.875" style="517" customWidth="1"/>
    <col min="1028" max="1028" width="10.75" style="517"/>
    <col min="1029" max="1029" width="1.875" style="517" customWidth="1"/>
    <col min="1030" max="1030" width="17.25" style="517" customWidth="1"/>
    <col min="1031" max="1031" width="3.125" style="517" customWidth="1"/>
    <col min="1032" max="1032" width="11.75" style="517" customWidth="1"/>
    <col min="1033" max="1033" width="2.375" style="517" customWidth="1"/>
    <col min="1034" max="1034" width="10.25" style="517" customWidth="1"/>
    <col min="1035" max="1035" width="14" style="517" customWidth="1"/>
    <col min="1036" max="1036" width="9.125" style="517" customWidth="1"/>
    <col min="1037" max="1038" width="10.75" style="517"/>
    <col min="1039" max="1039" width="11.875" style="517" bestFit="1" customWidth="1"/>
    <col min="1040" max="1280" width="10.75" style="517"/>
    <col min="1281" max="1281" width="9.125" style="517" customWidth="1"/>
    <col min="1282" max="1282" width="13.5" style="517" customWidth="1"/>
    <col min="1283" max="1283" width="8.875" style="517" customWidth="1"/>
    <col min="1284" max="1284" width="10.75" style="517"/>
    <col min="1285" max="1285" width="1.875" style="517" customWidth="1"/>
    <col min="1286" max="1286" width="17.25" style="517" customWidth="1"/>
    <col min="1287" max="1287" width="3.125" style="517" customWidth="1"/>
    <col min="1288" max="1288" width="11.75" style="517" customWidth="1"/>
    <col min="1289" max="1289" width="2.375" style="517" customWidth="1"/>
    <col min="1290" max="1290" width="10.25" style="517" customWidth="1"/>
    <col min="1291" max="1291" width="14" style="517" customWidth="1"/>
    <col min="1292" max="1292" width="9.125" style="517" customWidth="1"/>
    <col min="1293" max="1294" width="10.75" style="517"/>
    <col min="1295" max="1295" width="11.875" style="517" bestFit="1" customWidth="1"/>
    <col min="1296" max="1536" width="10.75" style="517"/>
    <col min="1537" max="1537" width="9.125" style="517" customWidth="1"/>
    <col min="1538" max="1538" width="13.5" style="517" customWidth="1"/>
    <col min="1539" max="1539" width="8.875" style="517" customWidth="1"/>
    <col min="1540" max="1540" width="10.75" style="517"/>
    <col min="1541" max="1541" width="1.875" style="517" customWidth="1"/>
    <col min="1542" max="1542" width="17.25" style="517" customWidth="1"/>
    <col min="1543" max="1543" width="3.125" style="517" customWidth="1"/>
    <col min="1544" max="1544" width="11.75" style="517" customWidth="1"/>
    <col min="1545" max="1545" width="2.375" style="517" customWidth="1"/>
    <col min="1546" max="1546" width="10.25" style="517" customWidth="1"/>
    <col min="1547" max="1547" width="14" style="517" customWidth="1"/>
    <col min="1548" max="1548" width="9.125" style="517" customWidth="1"/>
    <col min="1549" max="1550" width="10.75" style="517"/>
    <col min="1551" max="1551" width="11.875" style="517" bestFit="1" customWidth="1"/>
    <col min="1552" max="1792" width="10.75" style="517"/>
    <col min="1793" max="1793" width="9.125" style="517" customWidth="1"/>
    <col min="1794" max="1794" width="13.5" style="517" customWidth="1"/>
    <col min="1795" max="1795" width="8.875" style="517" customWidth="1"/>
    <col min="1796" max="1796" width="10.75" style="517"/>
    <col min="1797" max="1797" width="1.875" style="517" customWidth="1"/>
    <col min="1798" max="1798" width="17.25" style="517" customWidth="1"/>
    <col min="1799" max="1799" width="3.125" style="517" customWidth="1"/>
    <col min="1800" max="1800" width="11.75" style="517" customWidth="1"/>
    <col min="1801" max="1801" width="2.375" style="517" customWidth="1"/>
    <col min="1802" max="1802" width="10.25" style="517" customWidth="1"/>
    <col min="1803" max="1803" width="14" style="517" customWidth="1"/>
    <col min="1804" max="1804" width="9.125" style="517" customWidth="1"/>
    <col min="1805" max="1806" width="10.75" style="517"/>
    <col min="1807" max="1807" width="11.875" style="517" bestFit="1" customWidth="1"/>
    <col min="1808" max="2048" width="10.75" style="517"/>
    <col min="2049" max="2049" width="9.125" style="517" customWidth="1"/>
    <col min="2050" max="2050" width="13.5" style="517" customWidth="1"/>
    <col min="2051" max="2051" width="8.875" style="517" customWidth="1"/>
    <col min="2052" max="2052" width="10.75" style="517"/>
    <col min="2053" max="2053" width="1.875" style="517" customWidth="1"/>
    <col min="2054" max="2054" width="17.25" style="517" customWidth="1"/>
    <col min="2055" max="2055" width="3.125" style="517" customWidth="1"/>
    <col min="2056" max="2056" width="11.75" style="517" customWidth="1"/>
    <col min="2057" max="2057" width="2.375" style="517" customWidth="1"/>
    <col min="2058" max="2058" width="10.25" style="517" customWidth="1"/>
    <col min="2059" max="2059" width="14" style="517" customWidth="1"/>
    <col min="2060" max="2060" width="9.125" style="517" customWidth="1"/>
    <col min="2061" max="2062" width="10.75" style="517"/>
    <col min="2063" max="2063" width="11.875" style="517" bestFit="1" customWidth="1"/>
    <col min="2064" max="2304" width="10.75" style="517"/>
    <col min="2305" max="2305" width="9.125" style="517" customWidth="1"/>
    <col min="2306" max="2306" width="13.5" style="517" customWidth="1"/>
    <col min="2307" max="2307" width="8.875" style="517" customWidth="1"/>
    <col min="2308" max="2308" width="10.75" style="517"/>
    <col min="2309" max="2309" width="1.875" style="517" customWidth="1"/>
    <col min="2310" max="2310" width="17.25" style="517" customWidth="1"/>
    <col min="2311" max="2311" width="3.125" style="517" customWidth="1"/>
    <col min="2312" max="2312" width="11.75" style="517" customWidth="1"/>
    <col min="2313" max="2313" width="2.375" style="517" customWidth="1"/>
    <col min="2314" max="2314" width="10.25" style="517" customWidth="1"/>
    <col min="2315" max="2315" width="14" style="517" customWidth="1"/>
    <col min="2316" max="2316" width="9.125" style="517" customWidth="1"/>
    <col min="2317" max="2318" width="10.75" style="517"/>
    <col min="2319" max="2319" width="11.875" style="517" bestFit="1" customWidth="1"/>
    <col min="2320" max="2560" width="10.75" style="517"/>
    <col min="2561" max="2561" width="9.125" style="517" customWidth="1"/>
    <col min="2562" max="2562" width="13.5" style="517" customWidth="1"/>
    <col min="2563" max="2563" width="8.875" style="517" customWidth="1"/>
    <col min="2564" max="2564" width="10.75" style="517"/>
    <col min="2565" max="2565" width="1.875" style="517" customWidth="1"/>
    <col min="2566" max="2566" width="17.25" style="517" customWidth="1"/>
    <col min="2567" max="2567" width="3.125" style="517" customWidth="1"/>
    <col min="2568" max="2568" width="11.75" style="517" customWidth="1"/>
    <col min="2569" max="2569" width="2.375" style="517" customWidth="1"/>
    <col min="2570" max="2570" width="10.25" style="517" customWidth="1"/>
    <col min="2571" max="2571" width="14" style="517" customWidth="1"/>
    <col min="2572" max="2572" width="9.125" style="517" customWidth="1"/>
    <col min="2573" max="2574" width="10.75" style="517"/>
    <col min="2575" max="2575" width="11.875" style="517" bestFit="1" customWidth="1"/>
    <col min="2576" max="2816" width="10.75" style="517"/>
    <col min="2817" max="2817" width="9.125" style="517" customWidth="1"/>
    <col min="2818" max="2818" width="13.5" style="517" customWidth="1"/>
    <col min="2819" max="2819" width="8.875" style="517" customWidth="1"/>
    <col min="2820" max="2820" width="10.75" style="517"/>
    <col min="2821" max="2821" width="1.875" style="517" customWidth="1"/>
    <col min="2822" max="2822" width="17.25" style="517" customWidth="1"/>
    <col min="2823" max="2823" width="3.125" style="517" customWidth="1"/>
    <col min="2824" max="2824" width="11.75" style="517" customWidth="1"/>
    <col min="2825" max="2825" width="2.375" style="517" customWidth="1"/>
    <col min="2826" max="2826" width="10.25" style="517" customWidth="1"/>
    <col min="2827" max="2827" width="14" style="517" customWidth="1"/>
    <col min="2828" max="2828" width="9.125" style="517" customWidth="1"/>
    <col min="2829" max="2830" width="10.75" style="517"/>
    <col min="2831" max="2831" width="11.875" style="517" bestFit="1" customWidth="1"/>
    <col min="2832" max="3072" width="10.75" style="517"/>
    <col min="3073" max="3073" width="9.125" style="517" customWidth="1"/>
    <col min="3074" max="3074" width="13.5" style="517" customWidth="1"/>
    <col min="3075" max="3075" width="8.875" style="517" customWidth="1"/>
    <col min="3076" max="3076" width="10.75" style="517"/>
    <col min="3077" max="3077" width="1.875" style="517" customWidth="1"/>
    <col min="3078" max="3078" width="17.25" style="517" customWidth="1"/>
    <col min="3079" max="3079" width="3.125" style="517" customWidth="1"/>
    <col min="3080" max="3080" width="11.75" style="517" customWidth="1"/>
    <col min="3081" max="3081" width="2.375" style="517" customWidth="1"/>
    <col min="3082" max="3082" width="10.25" style="517" customWidth="1"/>
    <col min="3083" max="3083" width="14" style="517" customWidth="1"/>
    <col min="3084" max="3084" width="9.125" style="517" customWidth="1"/>
    <col min="3085" max="3086" width="10.75" style="517"/>
    <col min="3087" max="3087" width="11.875" style="517" bestFit="1" customWidth="1"/>
    <col min="3088" max="3328" width="10.75" style="517"/>
    <col min="3329" max="3329" width="9.125" style="517" customWidth="1"/>
    <col min="3330" max="3330" width="13.5" style="517" customWidth="1"/>
    <col min="3331" max="3331" width="8.875" style="517" customWidth="1"/>
    <col min="3332" max="3332" width="10.75" style="517"/>
    <col min="3333" max="3333" width="1.875" style="517" customWidth="1"/>
    <col min="3334" max="3334" width="17.25" style="517" customWidth="1"/>
    <col min="3335" max="3335" width="3.125" style="517" customWidth="1"/>
    <col min="3336" max="3336" width="11.75" style="517" customWidth="1"/>
    <col min="3337" max="3337" width="2.375" style="517" customWidth="1"/>
    <col min="3338" max="3338" width="10.25" style="517" customWidth="1"/>
    <col min="3339" max="3339" width="14" style="517" customWidth="1"/>
    <col min="3340" max="3340" width="9.125" style="517" customWidth="1"/>
    <col min="3341" max="3342" width="10.75" style="517"/>
    <col min="3343" max="3343" width="11.875" style="517" bestFit="1" customWidth="1"/>
    <col min="3344" max="3584" width="10.75" style="517"/>
    <col min="3585" max="3585" width="9.125" style="517" customWidth="1"/>
    <col min="3586" max="3586" width="13.5" style="517" customWidth="1"/>
    <col min="3587" max="3587" width="8.875" style="517" customWidth="1"/>
    <col min="3588" max="3588" width="10.75" style="517"/>
    <col min="3589" max="3589" width="1.875" style="517" customWidth="1"/>
    <col min="3590" max="3590" width="17.25" style="517" customWidth="1"/>
    <col min="3591" max="3591" width="3.125" style="517" customWidth="1"/>
    <col min="3592" max="3592" width="11.75" style="517" customWidth="1"/>
    <col min="3593" max="3593" width="2.375" style="517" customWidth="1"/>
    <col min="3594" max="3594" width="10.25" style="517" customWidth="1"/>
    <col min="3595" max="3595" width="14" style="517" customWidth="1"/>
    <col min="3596" max="3596" width="9.125" style="517" customWidth="1"/>
    <col min="3597" max="3598" width="10.75" style="517"/>
    <col min="3599" max="3599" width="11.875" style="517" bestFit="1" customWidth="1"/>
    <col min="3600" max="3840" width="10.75" style="517"/>
    <col min="3841" max="3841" width="9.125" style="517" customWidth="1"/>
    <col min="3842" max="3842" width="13.5" style="517" customWidth="1"/>
    <col min="3843" max="3843" width="8.875" style="517" customWidth="1"/>
    <col min="3844" max="3844" width="10.75" style="517"/>
    <col min="3845" max="3845" width="1.875" style="517" customWidth="1"/>
    <col min="3846" max="3846" width="17.25" style="517" customWidth="1"/>
    <col min="3847" max="3847" width="3.125" style="517" customWidth="1"/>
    <col min="3848" max="3848" width="11.75" style="517" customWidth="1"/>
    <col min="3849" max="3849" width="2.375" style="517" customWidth="1"/>
    <col min="3850" max="3850" width="10.25" style="517" customWidth="1"/>
    <col min="3851" max="3851" width="14" style="517" customWidth="1"/>
    <col min="3852" max="3852" width="9.125" style="517" customWidth="1"/>
    <col min="3853" max="3854" width="10.75" style="517"/>
    <col min="3855" max="3855" width="11.875" style="517" bestFit="1" customWidth="1"/>
    <col min="3856" max="4096" width="10.75" style="517"/>
    <col min="4097" max="4097" width="9.125" style="517" customWidth="1"/>
    <col min="4098" max="4098" width="13.5" style="517" customWidth="1"/>
    <col min="4099" max="4099" width="8.875" style="517" customWidth="1"/>
    <col min="4100" max="4100" width="10.75" style="517"/>
    <col min="4101" max="4101" width="1.875" style="517" customWidth="1"/>
    <col min="4102" max="4102" width="17.25" style="517" customWidth="1"/>
    <col min="4103" max="4103" width="3.125" style="517" customWidth="1"/>
    <col min="4104" max="4104" width="11.75" style="517" customWidth="1"/>
    <col min="4105" max="4105" width="2.375" style="517" customWidth="1"/>
    <col min="4106" max="4106" width="10.25" style="517" customWidth="1"/>
    <col min="4107" max="4107" width="14" style="517" customWidth="1"/>
    <col min="4108" max="4108" width="9.125" style="517" customWidth="1"/>
    <col min="4109" max="4110" width="10.75" style="517"/>
    <col min="4111" max="4111" width="11.875" style="517" bestFit="1" customWidth="1"/>
    <col min="4112" max="4352" width="10.75" style="517"/>
    <col min="4353" max="4353" width="9.125" style="517" customWidth="1"/>
    <col min="4354" max="4354" width="13.5" style="517" customWidth="1"/>
    <col min="4355" max="4355" width="8.875" style="517" customWidth="1"/>
    <col min="4356" max="4356" width="10.75" style="517"/>
    <col min="4357" max="4357" width="1.875" style="517" customWidth="1"/>
    <col min="4358" max="4358" width="17.25" style="517" customWidth="1"/>
    <col min="4359" max="4359" width="3.125" style="517" customWidth="1"/>
    <col min="4360" max="4360" width="11.75" style="517" customWidth="1"/>
    <col min="4361" max="4361" width="2.375" style="517" customWidth="1"/>
    <col min="4362" max="4362" width="10.25" style="517" customWidth="1"/>
    <col min="4363" max="4363" width="14" style="517" customWidth="1"/>
    <col min="4364" max="4364" width="9.125" style="517" customWidth="1"/>
    <col min="4365" max="4366" width="10.75" style="517"/>
    <col min="4367" max="4367" width="11.875" style="517" bestFit="1" customWidth="1"/>
    <col min="4368" max="4608" width="10.75" style="517"/>
    <col min="4609" max="4609" width="9.125" style="517" customWidth="1"/>
    <col min="4610" max="4610" width="13.5" style="517" customWidth="1"/>
    <col min="4611" max="4611" width="8.875" style="517" customWidth="1"/>
    <col min="4612" max="4612" width="10.75" style="517"/>
    <col min="4613" max="4613" width="1.875" style="517" customWidth="1"/>
    <col min="4614" max="4614" width="17.25" style="517" customWidth="1"/>
    <col min="4615" max="4615" width="3.125" style="517" customWidth="1"/>
    <col min="4616" max="4616" width="11.75" style="517" customWidth="1"/>
    <col min="4617" max="4617" width="2.375" style="517" customWidth="1"/>
    <col min="4618" max="4618" width="10.25" style="517" customWidth="1"/>
    <col min="4619" max="4619" width="14" style="517" customWidth="1"/>
    <col min="4620" max="4620" width="9.125" style="517" customWidth="1"/>
    <col min="4621" max="4622" width="10.75" style="517"/>
    <col min="4623" max="4623" width="11.875" style="517" bestFit="1" customWidth="1"/>
    <col min="4624" max="4864" width="10.75" style="517"/>
    <col min="4865" max="4865" width="9.125" style="517" customWidth="1"/>
    <col min="4866" max="4866" width="13.5" style="517" customWidth="1"/>
    <col min="4867" max="4867" width="8.875" style="517" customWidth="1"/>
    <col min="4868" max="4868" width="10.75" style="517"/>
    <col min="4869" max="4869" width="1.875" style="517" customWidth="1"/>
    <col min="4870" max="4870" width="17.25" style="517" customWidth="1"/>
    <col min="4871" max="4871" width="3.125" style="517" customWidth="1"/>
    <col min="4872" max="4872" width="11.75" style="517" customWidth="1"/>
    <col min="4873" max="4873" width="2.375" style="517" customWidth="1"/>
    <col min="4874" max="4874" width="10.25" style="517" customWidth="1"/>
    <col min="4875" max="4875" width="14" style="517" customWidth="1"/>
    <col min="4876" max="4876" width="9.125" style="517" customWidth="1"/>
    <col min="4877" max="4878" width="10.75" style="517"/>
    <col min="4879" max="4879" width="11.875" style="517" bestFit="1" customWidth="1"/>
    <col min="4880" max="5120" width="10.75" style="517"/>
    <col min="5121" max="5121" width="9.125" style="517" customWidth="1"/>
    <col min="5122" max="5122" width="13.5" style="517" customWidth="1"/>
    <col min="5123" max="5123" width="8.875" style="517" customWidth="1"/>
    <col min="5124" max="5124" width="10.75" style="517"/>
    <col min="5125" max="5125" width="1.875" style="517" customWidth="1"/>
    <col min="5126" max="5126" width="17.25" style="517" customWidth="1"/>
    <col min="5127" max="5127" width="3.125" style="517" customWidth="1"/>
    <col min="5128" max="5128" width="11.75" style="517" customWidth="1"/>
    <col min="5129" max="5129" width="2.375" style="517" customWidth="1"/>
    <col min="5130" max="5130" width="10.25" style="517" customWidth="1"/>
    <col min="5131" max="5131" width="14" style="517" customWidth="1"/>
    <col min="5132" max="5132" width="9.125" style="517" customWidth="1"/>
    <col min="5133" max="5134" width="10.75" style="517"/>
    <col min="5135" max="5135" width="11.875" style="517" bestFit="1" customWidth="1"/>
    <col min="5136" max="5376" width="10.75" style="517"/>
    <col min="5377" max="5377" width="9.125" style="517" customWidth="1"/>
    <col min="5378" max="5378" width="13.5" style="517" customWidth="1"/>
    <col min="5379" max="5379" width="8.875" style="517" customWidth="1"/>
    <col min="5380" max="5380" width="10.75" style="517"/>
    <col min="5381" max="5381" width="1.875" style="517" customWidth="1"/>
    <col min="5382" max="5382" width="17.25" style="517" customWidth="1"/>
    <col min="5383" max="5383" width="3.125" style="517" customWidth="1"/>
    <col min="5384" max="5384" width="11.75" style="517" customWidth="1"/>
    <col min="5385" max="5385" width="2.375" style="517" customWidth="1"/>
    <col min="5386" max="5386" width="10.25" style="517" customWidth="1"/>
    <col min="5387" max="5387" width="14" style="517" customWidth="1"/>
    <col min="5388" max="5388" width="9.125" style="517" customWidth="1"/>
    <col min="5389" max="5390" width="10.75" style="517"/>
    <col min="5391" max="5391" width="11.875" style="517" bestFit="1" customWidth="1"/>
    <col min="5392" max="5632" width="10.75" style="517"/>
    <col min="5633" max="5633" width="9.125" style="517" customWidth="1"/>
    <col min="5634" max="5634" width="13.5" style="517" customWidth="1"/>
    <col min="5635" max="5635" width="8.875" style="517" customWidth="1"/>
    <col min="5636" max="5636" width="10.75" style="517"/>
    <col min="5637" max="5637" width="1.875" style="517" customWidth="1"/>
    <col min="5638" max="5638" width="17.25" style="517" customWidth="1"/>
    <col min="5639" max="5639" width="3.125" style="517" customWidth="1"/>
    <col min="5640" max="5640" width="11.75" style="517" customWidth="1"/>
    <col min="5641" max="5641" width="2.375" style="517" customWidth="1"/>
    <col min="5642" max="5642" width="10.25" style="517" customWidth="1"/>
    <col min="5643" max="5643" width="14" style="517" customWidth="1"/>
    <col min="5644" max="5644" width="9.125" style="517" customWidth="1"/>
    <col min="5645" max="5646" width="10.75" style="517"/>
    <col min="5647" max="5647" width="11.875" style="517" bestFit="1" customWidth="1"/>
    <col min="5648" max="5888" width="10.75" style="517"/>
    <col min="5889" max="5889" width="9.125" style="517" customWidth="1"/>
    <col min="5890" max="5890" width="13.5" style="517" customWidth="1"/>
    <col min="5891" max="5891" width="8.875" style="517" customWidth="1"/>
    <col min="5892" max="5892" width="10.75" style="517"/>
    <col min="5893" max="5893" width="1.875" style="517" customWidth="1"/>
    <col min="5894" max="5894" width="17.25" style="517" customWidth="1"/>
    <col min="5895" max="5895" width="3.125" style="517" customWidth="1"/>
    <col min="5896" max="5896" width="11.75" style="517" customWidth="1"/>
    <col min="5897" max="5897" width="2.375" style="517" customWidth="1"/>
    <col min="5898" max="5898" width="10.25" style="517" customWidth="1"/>
    <col min="5899" max="5899" width="14" style="517" customWidth="1"/>
    <col min="5900" max="5900" width="9.125" style="517" customWidth="1"/>
    <col min="5901" max="5902" width="10.75" style="517"/>
    <col min="5903" max="5903" width="11.875" style="517" bestFit="1" customWidth="1"/>
    <col min="5904" max="6144" width="10.75" style="517"/>
    <col min="6145" max="6145" width="9.125" style="517" customWidth="1"/>
    <col min="6146" max="6146" width="13.5" style="517" customWidth="1"/>
    <col min="6147" max="6147" width="8.875" style="517" customWidth="1"/>
    <col min="6148" max="6148" width="10.75" style="517"/>
    <col min="6149" max="6149" width="1.875" style="517" customWidth="1"/>
    <col min="6150" max="6150" width="17.25" style="517" customWidth="1"/>
    <col min="6151" max="6151" width="3.125" style="517" customWidth="1"/>
    <col min="6152" max="6152" width="11.75" style="517" customWidth="1"/>
    <col min="6153" max="6153" width="2.375" style="517" customWidth="1"/>
    <col min="6154" max="6154" width="10.25" style="517" customWidth="1"/>
    <col min="6155" max="6155" width="14" style="517" customWidth="1"/>
    <col min="6156" max="6156" width="9.125" style="517" customWidth="1"/>
    <col min="6157" max="6158" width="10.75" style="517"/>
    <col min="6159" max="6159" width="11.875" style="517" bestFit="1" customWidth="1"/>
    <col min="6160" max="6400" width="10.75" style="517"/>
    <col min="6401" max="6401" width="9.125" style="517" customWidth="1"/>
    <col min="6402" max="6402" width="13.5" style="517" customWidth="1"/>
    <col min="6403" max="6403" width="8.875" style="517" customWidth="1"/>
    <col min="6404" max="6404" width="10.75" style="517"/>
    <col min="6405" max="6405" width="1.875" style="517" customWidth="1"/>
    <col min="6406" max="6406" width="17.25" style="517" customWidth="1"/>
    <col min="6407" max="6407" width="3.125" style="517" customWidth="1"/>
    <col min="6408" max="6408" width="11.75" style="517" customWidth="1"/>
    <col min="6409" max="6409" width="2.375" style="517" customWidth="1"/>
    <col min="6410" max="6410" width="10.25" style="517" customWidth="1"/>
    <col min="6411" max="6411" width="14" style="517" customWidth="1"/>
    <col min="6412" max="6412" width="9.125" style="517" customWidth="1"/>
    <col min="6413" max="6414" width="10.75" style="517"/>
    <col min="6415" max="6415" width="11.875" style="517" bestFit="1" customWidth="1"/>
    <col min="6416" max="6656" width="10.75" style="517"/>
    <col min="6657" max="6657" width="9.125" style="517" customWidth="1"/>
    <col min="6658" max="6658" width="13.5" style="517" customWidth="1"/>
    <col min="6659" max="6659" width="8.875" style="517" customWidth="1"/>
    <col min="6660" max="6660" width="10.75" style="517"/>
    <col min="6661" max="6661" width="1.875" style="517" customWidth="1"/>
    <col min="6662" max="6662" width="17.25" style="517" customWidth="1"/>
    <col min="6663" max="6663" width="3.125" style="517" customWidth="1"/>
    <col min="6664" max="6664" width="11.75" style="517" customWidth="1"/>
    <col min="6665" max="6665" width="2.375" style="517" customWidth="1"/>
    <col min="6666" max="6666" width="10.25" style="517" customWidth="1"/>
    <col min="6667" max="6667" width="14" style="517" customWidth="1"/>
    <col min="6668" max="6668" width="9.125" style="517" customWidth="1"/>
    <col min="6669" max="6670" width="10.75" style="517"/>
    <col min="6671" max="6671" width="11.875" style="517" bestFit="1" customWidth="1"/>
    <col min="6672" max="6912" width="10.75" style="517"/>
    <col min="6913" max="6913" width="9.125" style="517" customWidth="1"/>
    <col min="6914" max="6914" width="13.5" style="517" customWidth="1"/>
    <col min="6915" max="6915" width="8.875" style="517" customWidth="1"/>
    <col min="6916" max="6916" width="10.75" style="517"/>
    <col min="6917" max="6917" width="1.875" style="517" customWidth="1"/>
    <col min="6918" max="6918" width="17.25" style="517" customWidth="1"/>
    <col min="6919" max="6919" width="3.125" style="517" customWidth="1"/>
    <col min="6920" max="6920" width="11.75" style="517" customWidth="1"/>
    <col min="6921" max="6921" width="2.375" style="517" customWidth="1"/>
    <col min="6922" max="6922" width="10.25" style="517" customWidth="1"/>
    <col min="6923" max="6923" width="14" style="517" customWidth="1"/>
    <col min="6924" max="6924" width="9.125" style="517" customWidth="1"/>
    <col min="6925" max="6926" width="10.75" style="517"/>
    <col min="6927" max="6927" width="11.875" style="517" bestFit="1" customWidth="1"/>
    <col min="6928" max="7168" width="10.75" style="517"/>
    <col min="7169" max="7169" width="9.125" style="517" customWidth="1"/>
    <col min="7170" max="7170" width="13.5" style="517" customWidth="1"/>
    <col min="7171" max="7171" width="8.875" style="517" customWidth="1"/>
    <col min="7172" max="7172" width="10.75" style="517"/>
    <col min="7173" max="7173" width="1.875" style="517" customWidth="1"/>
    <col min="7174" max="7174" width="17.25" style="517" customWidth="1"/>
    <col min="7175" max="7175" width="3.125" style="517" customWidth="1"/>
    <col min="7176" max="7176" width="11.75" style="517" customWidth="1"/>
    <col min="7177" max="7177" width="2.375" style="517" customWidth="1"/>
    <col min="7178" max="7178" width="10.25" style="517" customWidth="1"/>
    <col min="7179" max="7179" width="14" style="517" customWidth="1"/>
    <col min="7180" max="7180" width="9.125" style="517" customWidth="1"/>
    <col min="7181" max="7182" width="10.75" style="517"/>
    <col min="7183" max="7183" width="11.875" style="517" bestFit="1" customWidth="1"/>
    <col min="7184" max="7424" width="10.75" style="517"/>
    <col min="7425" max="7425" width="9.125" style="517" customWidth="1"/>
    <col min="7426" max="7426" width="13.5" style="517" customWidth="1"/>
    <col min="7427" max="7427" width="8.875" style="517" customWidth="1"/>
    <col min="7428" max="7428" width="10.75" style="517"/>
    <col min="7429" max="7429" width="1.875" style="517" customWidth="1"/>
    <col min="7430" max="7430" width="17.25" style="517" customWidth="1"/>
    <col min="7431" max="7431" width="3.125" style="517" customWidth="1"/>
    <col min="7432" max="7432" width="11.75" style="517" customWidth="1"/>
    <col min="7433" max="7433" width="2.375" style="517" customWidth="1"/>
    <col min="7434" max="7434" width="10.25" style="517" customWidth="1"/>
    <col min="7435" max="7435" width="14" style="517" customWidth="1"/>
    <col min="7436" max="7436" width="9.125" style="517" customWidth="1"/>
    <col min="7437" max="7438" width="10.75" style="517"/>
    <col min="7439" max="7439" width="11.875" style="517" bestFit="1" customWidth="1"/>
    <col min="7440" max="7680" width="10.75" style="517"/>
    <col min="7681" max="7681" width="9.125" style="517" customWidth="1"/>
    <col min="7682" max="7682" width="13.5" style="517" customWidth="1"/>
    <col min="7683" max="7683" width="8.875" style="517" customWidth="1"/>
    <col min="7684" max="7684" width="10.75" style="517"/>
    <col min="7685" max="7685" width="1.875" style="517" customWidth="1"/>
    <col min="7686" max="7686" width="17.25" style="517" customWidth="1"/>
    <col min="7687" max="7687" width="3.125" style="517" customWidth="1"/>
    <col min="7688" max="7688" width="11.75" style="517" customWidth="1"/>
    <col min="7689" max="7689" width="2.375" style="517" customWidth="1"/>
    <col min="7690" max="7690" width="10.25" style="517" customWidth="1"/>
    <col min="7691" max="7691" width="14" style="517" customWidth="1"/>
    <col min="7692" max="7692" width="9.125" style="517" customWidth="1"/>
    <col min="7693" max="7694" width="10.75" style="517"/>
    <col min="7695" max="7695" width="11.875" style="517" bestFit="1" customWidth="1"/>
    <col min="7696" max="7936" width="10.75" style="517"/>
    <col min="7937" max="7937" width="9.125" style="517" customWidth="1"/>
    <col min="7938" max="7938" width="13.5" style="517" customWidth="1"/>
    <col min="7939" max="7939" width="8.875" style="517" customWidth="1"/>
    <col min="7940" max="7940" width="10.75" style="517"/>
    <col min="7941" max="7941" width="1.875" style="517" customWidth="1"/>
    <col min="7942" max="7942" width="17.25" style="517" customWidth="1"/>
    <col min="7943" max="7943" width="3.125" style="517" customWidth="1"/>
    <col min="7944" max="7944" width="11.75" style="517" customWidth="1"/>
    <col min="7945" max="7945" width="2.375" style="517" customWidth="1"/>
    <col min="7946" max="7946" width="10.25" style="517" customWidth="1"/>
    <col min="7947" max="7947" width="14" style="517" customWidth="1"/>
    <col min="7948" max="7948" width="9.125" style="517" customWidth="1"/>
    <col min="7949" max="7950" width="10.75" style="517"/>
    <col min="7951" max="7951" width="11.875" style="517" bestFit="1" customWidth="1"/>
    <col min="7952" max="8192" width="10.75" style="517"/>
    <col min="8193" max="8193" width="9.125" style="517" customWidth="1"/>
    <col min="8194" max="8194" width="13.5" style="517" customWidth="1"/>
    <col min="8195" max="8195" width="8.875" style="517" customWidth="1"/>
    <col min="8196" max="8196" width="10.75" style="517"/>
    <col min="8197" max="8197" width="1.875" style="517" customWidth="1"/>
    <col min="8198" max="8198" width="17.25" style="517" customWidth="1"/>
    <col min="8199" max="8199" width="3.125" style="517" customWidth="1"/>
    <col min="8200" max="8200" width="11.75" style="517" customWidth="1"/>
    <col min="8201" max="8201" width="2.375" style="517" customWidth="1"/>
    <col min="8202" max="8202" width="10.25" style="517" customWidth="1"/>
    <col min="8203" max="8203" width="14" style="517" customWidth="1"/>
    <col min="8204" max="8204" width="9.125" style="517" customWidth="1"/>
    <col min="8205" max="8206" width="10.75" style="517"/>
    <col min="8207" max="8207" width="11.875" style="517" bestFit="1" customWidth="1"/>
    <col min="8208" max="8448" width="10.75" style="517"/>
    <col min="8449" max="8449" width="9.125" style="517" customWidth="1"/>
    <col min="8450" max="8450" width="13.5" style="517" customWidth="1"/>
    <col min="8451" max="8451" width="8.875" style="517" customWidth="1"/>
    <col min="8452" max="8452" width="10.75" style="517"/>
    <col min="8453" max="8453" width="1.875" style="517" customWidth="1"/>
    <col min="8454" max="8454" width="17.25" style="517" customWidth="1"/>
    <col min="8455" max="8455" width="3.125" style="517" customWidth="1"/>
    <col min="8456" max="8456" width="11.75" style="517" customWidth="1"/>
    <col min="8457" max="8457" width="2.375" style="517" customWidth="1"/>
    <col min="8458" max="8458" width="10.25" style="517" customWidth="1"/>
    <col min="8459" max="8459" width="14" style="517" customWidth="1"/>
    <col min="8460" max="8460" width="9.125" style="517" customWidth="1"/>
    <col min="8461" max="8462" width="10.75" style="517"/>
    <col min="8463" max="8463" width="11.875" style="517" bestFit="1" customWidth="1"/>
    <col min="8464" max="8704" width="10.75" style="517"/>
    <col min="8705" max="8705" width="9.125" style="517" customWidth="1"/>
    <col min="8706" max="8706" width="13.5" style="517" customWidth="1"/>
    <col min="8707" max="8707" width="8.875" style="517" customWidth="1"/>
    <col min="8708" max="8708" width="10.75" style="517"/>
    <col min="8709" max="8709" width="1.875" style="517" customWidth="1"/>
    <col min="8710" max="8710" width="17.25" style="517" customWidth="1"/>
    <col min="8711" max="8711" width="3.125" style="517" customWidth="1"/>
    <col min="8712" max="8712" width="11.75" style="517" customWidth="1"/>
    <col min="8713" max="8713" width="2.375" style="517" customWidth="1"/>
    <col min="8714" max="8714" width="10.25" style="517" customWidth="1"/>
    <col min="8715" max="8715" width="14" style="517" customWidth="1"/>
    <col min="8716" max="8716" width="9.125" style="517" customWidth="1"/>
    <col min="8717" max="8718" width="10.75" style="517"/>
    <col min="8719" max="8719" width="11.875" style="517" bestFit="1" customWidth="1"/>
    <col min="8720" max="8960" width="10.75" style="517"/>
    <col min="8961" max="8961" width="9.125" style="517" customWidth="1"/>
    <col min="8962" max="8962" width="13.5" style="517" customWidth="1"/>
    <col min="8963" max="8963" width="8.875" style="517" customWidth="1"/>
    <col min="8964" max="8964" width="10.75" style="517"/>
    <col min="8965" max="8965" width="1.875" style="517" customWidth="1"/>
    <col min="8966" max="8966" width="17.25" style="517" customWidth="1"/>
    <col min="8967" max="8967" width="3.125" style="517" customWidth="1"/>
    <col min="8968" max="8968" width="11.75" style="517" customWidth="1"/>
    <col min="8969" max="8969" width="2.375" style="517" customWidth="1"/>
    <col min="8970" max="8970" width="10.25" style="517" customWidth="1"/>
    <col min="8971" max="8971" width="14" style="517" customWidth="1"/>
    <col min="8972" max="8972" width="9.125" style="517" customWidth="1"/>
    <col min="8973" max="8974" width="10.75" style="517"/>
    <col min="8975" max="8975" width="11.875" style="517" bestFit="1" customWidth="1"/>
    <col min="8976" max="9216" width="10.75" style="517"/>
    <col min="9217" max="9217" width="9.125" style="517" customWidth="1"/>
    <col min="9218" max="9218" width="13.5" style="517" customWidth="1"/>
    <col min="9219" max="9219" width="8.875" style="517" customWidth="1"/>
    <col min="9220" max="9220" width="10.75" style="517"/>
    <col min="9221" max="9221" width="1.875" style="517" customWidth="1"/>
    <col min="9222" max="9222" width="17.25" style="517" customWidth="1"/>
    <col min="9223" max="9223" width="3.125" style="517" customWidth="1"/>
    <col min="9224" max="9224" width="11.75" style="517" customWidth="1"/>
    <col min="9225" max="9225" width="2.375" style="517" customWidth="1"/>
    <col min="9226" max="9226" width="10.25" style="517" customWidth="1"/>
    <col min="9227" max="9227" width="14" style="517" customWidth="1"/>
    <col min="9228" max="9228" width="9.125" style="517" customWidth="1"/>
    <col min="9229" max="9230" width="10.75" style="517"/>
    <col min="9231" max="9231" width="11.875" style="517" bestFit="1" customWidth="1"/>
    <col min="9232" max="9472" width="10.75" style="517"/>
    <col min="9473" max="9473" width="9.125" style="517" customWidth="1"/>
    <col min="9474" max="9474" width="13.5" style="517" customWidth="1"/>
    <col min="9475" max="9475" width="8.875" style="517" customWidth="1"/>
    <col min="9476" max="9476" width="10.75" style="517"/>
    <col min="9477" max="9477" width="1.875" style="517" customWidth="1"/>
    <col min="9478" max="9478" width="17.25" style="517" customWidth="1"/>
    <col min="9479" max="9479" width="3.125" style="517" customWidth="1"/>
    <col min="9480" max="9480" width="11.75" style="517" customWidth="1"/>
    <col min="9481" max="9481" width="2.375" style="517" customWidth="1"/>
    <col min="9482" max="9482" width="10.25" style="517" customWidth="1"/>
    <col min="9483" max="9483" width="14" style="517" customWidth="1"/>
    <col min="9484" max="9484" width="9.125" style="517" customWidth="1"/>
    <col min="9485" max="9486" width="10.75" style="517"/>
    <col min="9487" max="9487" width="11.875" style="517" bestFit="1" customWidth="1"/>
    <col min="9488" max="9728" width="10.75" style="517"/>
    <col min="9729" max="9729" width="9.125" style="517" customWidth="1"/>
    <col min="9730" max="9730" width="13.5" style="517" customWidth="1"/>
    <col min="9731" max="9731" width="8.875" style="517" customWidth="1"/>
    <col min="9732" max="9732" width="10.75" style="517"/>
    <col min="9733" max="9733" width="1.875" style="517" customWidth="1"/>
    <col min="9734" max="9734" width="17.25" style="517" customWidth="1"/>
    <col min="9735" max="9735" width="3.125" style="517" customWidth="1"/>
    <col min="9736" max="9736" width="11.75" style="517" customWidth="1"/>
    <col min="9737" max="9737" width="2.375" style="517" customWidth="1"/>
    <col min="9738" max="9738" width="10.25" style="517" customWidth="1"/>
    <col min="9739" max="9739" width="14" style="517" customWidth="1"/>
    <col min="9740" max="9740" width="9.125" style="517" customWidth="1"/>
    <col min="9741" max="9742" width="10.75" style="517"/>
    <col min="9743" max="9743" width="11.875" style="517" bestFit="1" customWidth="1"/>
    <col min="9744" max="9984" width="10.75" style="517"/>
    <col min="9985" max="9985" width="9.125" style="517" customWidth="1"/>
    <col min="9986" max="9986" width="13.5" style="517" customWidth="1"/>
    <col min="9987" max="9987" width="8.875" style="517" customWidth="1"/>
    <col min="9988" max="9988" width="10.75" style="517"/>
    <col min="9989" max="9989" width="1.875" style="517" customWidth="1"/>
    <col min="9990" max="9990" width="17.25" style="517" customWidth="1"/>
    <col min="9991" max="9991" width="3.125" style="517" customWidth="1"/>
    <col min="9992" max="9992" width="11.75" style="517" customWidth="1"/>
    <col min="9993" max="9993" width="2.375" style="517" customWidth="1"/>
    <col min="9994" max="9994" width="10.25" style="517" customWidth="1"/>
    <col min="9995" max="9995" width="14" style="517" customWidth="1"/>
    <col min="9996" max="9996" width="9.125" style="517" customWidth="1"/>
    <col min="9997" max="9998" width="10.75" style="517"/>
    <col min="9999" max="9999" width="11.875" style="517" bestFit="1" customWidth="1"/>
    <col min="10000" max="10240" width="10.75" style="517"/>
    <col min="10241" max="10241" width="9.125" style="517" customWidth="1"/>
    <col min="10242" max="10242" width="13.5" style="517" customWidth="1"/>
    <col min="10243" max="10243" width="8.875" style="517" customWidth="1"/>
    <col min="10244" max="10244" width="10.75" style="517"/>
    <col min="10245" max="10245" width="1.875" style="517" customWidth="1"/>
    <col min="10246" max="10246" width="17.25" style="517" customWidth="1"/>
    <col min="10247" max="10247" width="3.125" style="517" customWidth="1"/>
    <col min="10248" max="10248" width="11.75" style="517" customWidth="1"/>
    <col min="10249" max="10249" width="2.375" style="517" customWidth="1"/>
    <col min="10250" max="10250" width="10.25" style="517" customWidth="1"/>
    <col min="10251" max="10251" width="14" style="517" customWidth="1"/>
    <col min="10252" max="10252" width="9.125" style="517" customWidth="1"/>
    <col min="10253" max="10254" width="10.75" style="517"/>
    <col min="10255" max="10255" width="11.875" style="517" bestFit="1" customWidth="1"/>
    <col min="10256" max="10496" width="10.75" style="517"/>
    <col min="10497" max="10497" width="9.125" style="517" customWidth="1"/>
    <col min="10498" max="10498" width="13.5" style="517" customWidth="1"/>
    <col min="10499" max="10499" width="8.875" style="517" customWidth="1"/>
    <col min="10500" max="10500" width="10.75" style="517"/>
    <col min="10501" max="10501" width="1.875" style="517" customWidth="1"/>
    <col min="10502" max="10502" width="17.25" style="517" customWidth="1"/>
    <col min="10503" max="10503" width="3.125" style="517" customWidth="1"/>
    <col min="10504" max="10504" width="11.75" style="517" customWidth="1"/>
    <col min="10505" max="10505" width="2.375" style="517" customWidth="1"/>
    <col min="10506" max="10506" width="10.25" style="517" customWidth="1"/>
    <col min="10507" max="10507" width="14" style="517" customWidth="1"/>
    <col min="10508" max="10508" width="9.125" style="517" customWidth="1"/>
    <col min="10509" max="10510" width="10.75" style="517"/>
    <col min="10511" max="10511" width="11.875" style="517" bestFit="1" customWidth="1"/>
    <col min="10512" max="10752" width="10.75" style="517"/>
    <col min="10753" max="10753" width="9.125" style="517" customWidth="1"/>
    <col min="10754" max="10754" width="13.5" style="517" customWidth="1"/>
    <col min="10755" max="10755" width="8.875" style="517" customWidth="1"/>
    <col min="10756" max="10756" width="10.75" style="517"/>
    <col min="10757" max="10757" width="1.875" style="517" customWidth="1"/>
    <col min="10758" max="10758" width="17.25" style="517" customWidth="1"/>
    <col min="10759" max="10759" width="3.125" style="517" customWidth="1"/>
    <col min="10760" max="10760" width="11.75" style="517" customWidth="1"/>
    <col min="10761" max="10761" width="2.375" style="517" customWidth="1"/>
    <col min="10762" max="10762" width="10.25" style="517" customWidth="1"/>
    <col min="10763" max="10763" width="14" style="517" customWidth="1"/>
    <col min="10764" max="10764" width="9.125" style="517" customWidth="1"/>
    <col min="10765" max="10766" width="10.75" style="517"/>
    <col min="10767" max="10767" width="11.875" style="517" bestFit="1" customWidth="1"/>
    <col min="10768" max="11008" width="10.75" style="517"/>
    <col min="11009" max="11009" width="9.125" style="517" customWidth="1"/>
    <col min="11010" max="11010" width="13.5" style="517" customWidth="1"/>
    <col min="11011" max="11011" width="8.875" style="517" customWidth="1"/>
    <col min="11012" max="11012" width="10.75" style="517"/>
    <col min="11013" max="11013" width="1.875" style="517" customWidth="1"/>
    <col min="11014" max="11014" width="17.25" style="517" customWidth="1"/>
    <col min="11015" max="11015" width="3.125" style="517" customWidth="1"/>
    <col min="11016" max="11016" width="11.75" style="517" customWidth="1"/>
    <col min="11017" max="11017" width="2.375" style="517" customWidth="1"/>
    <col min="11018" max="11018" width="10.25" style="517" customWidth="1"/>
    <col min="11019" max="11019" width="14" style="517" customWidth="1"/>
    <col min="11020" max="11020" width="9.125" style="517" customWidth="1"/>
    <col min="11021" max="11022" width="10.75" style="517"/>
    <col min="11023" max="11023" width="11.875" style="517" bestFit="1" customWidth="1"/>
    <col min="11024" max="11264" width="10.75" style="517"/>
    <col min="11265" max="11265" width="9.125" style="517" customWidth="1"/>
    <col min="11266" max="11266" width="13.5" style="517" customWidth="1"/>
    <col min="11267" max="11267" width="8.875" style="517" customWidth="1"/>
    <col min="11268" max="11268" width="10.75" style="517"/>
    <col min="11269" max="11269" width="1.875" style="517" customWidth="1"/>
    <col min="11270" max="11270" width="17.25" style="517" customWidth="1"/>
    <col min="11271" max="11271" width="3.125" style="517" customWidth="1"/>
    <col min="11272" max="11272" width="11.75" style="517" customWidth="1"/>
    <col min="11273" max="11273" width="2.375" style="517" customWidth="1"/>
    <col min="11274" max="11274" width="10.25" style="517" customWidth="1"/>
    <col min="11275" max="11275" width="14" style="517" customWidth="1"/>
    <col min="11276" max="11276" width="9.125" style="517" customWidth="1"/>
    <col min="11277" max="11278" width="10.75" style="517"/>
    <col min="11279" max="11279" width="11.875" style="517" bestFit="1" customWidth="1"/>
    <col min="11280" max="11520" width="10.75" style="517"/>
    <col min="11521" max="11521" width="9.125" style="517" customWidth="1"/>
    <col min="11522" max="11522" width="13.5" style="517" customWidth="1"/>
    <col min="11523" max="11523" width="8.875" style="517" customWidth="1"/>
    <col min="11524" max="11524" width="10.75" style="517"/>
    <col min="11525" max="11525" width="1.875" style="517" customWidth="1"/>
    <col min="11526" max="11526" width="17.25" style="517" customWidth="1"/>
    <col min="11527" max="11527" width="3.125" style="517" customWidth="1"/>
    <col min="11528" max="11528" width="11.75" style="517" customWidth="1"/>
    <col min="11529" max="11529" width="2.375" style="517" customWidth="1"/>
    <col min="11530" max="11530" width="10.25" style="517" customWidth="1"/>
    <col min="11531" max="11531" width="14" style="517" customWidth="1"/>
    <col min="11532" max="11532" width="9.125" style="517" customWidth="1"/>
    <col min="11533" max="11534" width="10.75" style="517"/>
    <col min="11535" max="11535" width="11.875" style="517" bestFit="1" customWidth="1"/>
    <col min="11536" max="11776" width="10.75" style="517"/>
    <col min="11777" max="11777" width="9.125" style="517" customWidth="1"/>
    <col min="11778" max="11778" width="13.5" style="517" customWidth="1"/>
    <col min="11779" max="11779" width="8.875" style="517" customWidth="1"/>
    <col min="11780" max="11780" width="10.75" style="517"/>
    <col min="11781" max="11781" width="1.875" style="517" customWidth="1"/>
    <col min="11782" max="11782" width="17.25" style="517" customWidth="1"/>
    <col min="11783" max="11783" width="3.125" style="517" customWidth="1"/>
    <col min="11784" max="11784" width="11.75" style="517" customWidth="1"/>
    <col min="11785" max="11785" width="2.375" style="517" customWidth="1"/>
    <col min="11786" max="11786" width="10.25" style="517" customWidth="1"/>
    <col min="11787" max="11787" width="14" style="517" customWidth="1"/>
    <col min="11788" max="11788" width="9.125" style="517" customWidth="1"/>
    <col min="11789" max="11790" width="10.75" style="517"/>
    <col min="11791" max="11791" width="11.875" style="517" bestFit="1" customWidth="1"/>
    <col min="11792" max="12032" width="10.75" style="517"/>
    <col min="12033" max="12033" width="9.125" style="517" customWidth="1"/>
    <col min="12034" max="12034" width="13.5" style="517" customWidth="1"/>
    <col min="12035" max="12035" width="8.875" style="517" customWidth="1"/>
    <col min="12036" max="12036" width="10.75" style="517"/>
    <col min="12037" max="12037" width="1.875" style="517" customWidth="1"/>
    <col min="12038" max="12038" width="17.25" style="517" customWidth="1"/>
    <col min="12039" max="12039" width="3.125" style="517" customWidth="1"/>
    <col min="12040" max="12040" width="11.75" style="517" customWidth="1"/>
    <col min="12041" max="12041" width="2.375" style="517" customWidth="1"/>
    <col min="12042" max="12042" width="10.25" style="517" customWidth="1"/>
    <col min="12043" max="12043" width="14" style="517" customWidth="1"/>
    <col min="12044" max="12044" width="9.125" style="517" customWidth="1"/>
    <col min="12045" max="12046" width="10.75" style="517"/>
    <col min="12047" max="12047" width="11.875" style="517" bestFit="1" customWidth="1"/>
    <col min="12048" max="12288" width="10.75" style="517"/>
    <col min="12289" max="12289" width="9.125" style="517" customWidth="1"/>
    <col min="12290" max="12290" width="13.5" style="517" customWidth="1"/>
    <col min="12291" max="12291" width="8.875" style="517" customWidth="1"/>
    <col min="12292" max="12292" width="10.75" style="517"/>
    <col min="12293" max="12293" width="1.875" style="517" customWidth="1"/>
    <col min="12294" max="12294" width="17.25" style="517" customWidth="1"/>
    <col min="12295" max="12295" width="3.125" style="517" customWidth="1"/>
    <col min="12296" max="12296" width="11.75" style="517" customWidth="1"/>
    <col min="12297" max="12297" width="2.375" style="517" customWidth="1"/>
    <col min="12298" max="12298" width="10.25" style="517" customWidth="1"/>
    <col min="12299" max="12299" width="14" style="517" customWidth="1"/>
    <col min="12300" max="12300" width="9.125" style="517" customWidth="1"/>
    <col min="12301" max="12302" width="10.75" style="517"/>
    <col min="12303" max="12303" width="11.875" style="517" bestFit="1" customWidth="1"/>
    <col min="12304" max="12544" width="10.75" style="517"/>
    <col min="12545" max="12545" width="9.125" style="517" customWidth="1"/>
    <col min="12546" max="12546" width="13.5" style="517" customWidth="1"/>
    <col min="12547" max="12547" width="8.875" style="517" customWidth="1"/>
    <col min="12548" max="12548" width="10.75" style="517"/>
    <col min="12549" max="12549" width="1.875" style="517" customWidth="1"/>
    <col min="12550" max="12550" width="17.25" style="517" customWidth="1"/>
    <col min="12551" max="12551" width="3.125" style="517" customWidth="1"/>
    <col min="12552" max="12552" width="11.75" style="517" customWidth="1"/>
    <col min="12553" max="12553" width="2.375" style="517" customWidth="1"/>
    <col min="12554" max="12554" width="10.25" style="517" customWidth="1"/>
    <col min="12555" max="12555" width="14" style="517" customWidth="1"/>
    <col min="12556" max="12556" width="9.125" style="517" customWidth="1"/>
    <col min="12557" max="12558" width="10.75" style="517"/>
    <col min="12559" max="12559" width="11.875" style="517" bestFit="1" customWidth="1"/>
    <col min="12560" max="12800" width="10.75" style="517"/>
    <col min="12801" max="12801" width="9.125" style="517" customWidth="1"/>
    <col min="12802" max="12802" width="13.5" style="517" customWidth="1"/>
    <col min="12803" max="12803" width="8.875" style="517" customWidth="1"/>
    <col min="12804" max="12804" width="10.75" style="517"/>
    <col min="12805" max="12805" width="1.875" style="517" customWidth="1"/>
    <col min="12806" max="12806" width="17.25" style="517" customWidth="1"/>
    <col min="12807" max="12807" width="3.125" style="517" customWidth="1"/>
    <col min="12808" max="12808" width="11.75" style="517" customWidth="1"/>
    <col min="12809" max="12809" width="2.375" style="517" customWidth="1"/>
    <col min="12810" max="12810" width="10.25" style="517" customWidth="1"/>
    <col min="12811" max="12811" width="14" style="517" customWidth="1"/>
    <col min="12812" max="12812" width="9.125" style="517" customWidth="1"/>
    <col min="12813" max="12814" width="10.75" style="517"/>
    <col min="12815" max="12815" width="11.875" style="517" bestFit="1" customWidth="1"/>
    <col min="12816" max="13056" width="10.75" style="517"/>
    <col min="13057" max="13057" width="9.125" style="517" customWidth="1"/>
    <col min="13058" max="13058" width="13.5" style="517" customWidth="1"/>
    <col min="13059" max="13059" width="8.875" style="517" customWidth="1"/>
    <col min="13060" max="13060" width="10.75" style="517"/>
    <col min="13061" max="13061" width="1.875" style="517" customWidth="1"/>
    <col min="13062" max="13062" width="17.25" style="517" customWidth="1"/>
    <col min="13063" max="13063" width="3.125" style="517" customWidth="1"/>
    <col min="13064" max="13064" width="11.75" style="517" customWidth="1"/>
    <col min="13065" max="13065" width="2.375" style="517" customWidth="1"/>
    <col min="13066" max="13066" width="10.25" style="517" customWidth="1"/>
    <col min="13067" max="13067" width="14" style="517" customWidth="1"/>
    <col min="13068" max="13068" width="9.125" style="517" customWidth="1"/>
    <col min="13069" max="13070" width="10.75" style="517"/>
    <col min="13071" max="13071" width="11.875" style="517" bestFit="1" customWidth="1"/>
    <col min="13072" max="13312" width="10.75" style="517"/>
    <col min="13313" max="13313" width="9.125" style="517" customWidth="1"/>
    <col min="13314" max="13314" width="13.5" style="517" customWidth="1"/>
    <col min="13315" max="13315" width="8.875" style="517" customWidth="1"/>
    <col min="13316" max="13316" width="10.75" style="517"/>
    <col min="13317" max="13317" width="1.875" style="517" customWidth="1"/>
    <col min="13318" max="13318" width="17.25" style="517" customWidth="1"/>
    <col min="13319" max="13319" width="3.125" style="517" customWidth="1"/>
    <col min="13320" max="13320" width="11.75" style="517" customWidth="1"/>
    <col min="13321" max="13321" width="2.375" style="517" customWidth="1"/>
    <col min="13322" max="13322" width="10.25" style="517" customWidth="1"/>
    <col min="13323" max="13323" width="14" style="517" customWidth="1"/>
    <col min="13324" max="13324" width="9.125" style="517" customWidth="1"/>
    <col min="13325" max="13326" width="10.75" style="517"/>
    <col min="13327" max="13327" width="11.875" style="517" bestFit="1" customWidth="1"/>
    <col min="13328" max="13568" width="10.75" style="517"/>
    <col min="13569" max="13569" width="9.125" style="517" customWidth="1"/>
    <col min="13570" max="13570" width="13.5" style="517" customWidth="1"/>
    <col min="13571" max="13571" width="8.875" style="517" customWidth="1"/>
    <col min="13572" max="13572" width="10.75" style="517"/>
    <col min="13573" max="13573" width="1.875" style="517" customWidth="1"/>
    <col min="13574" max="13574" width="17.25" style="517" customWidth="1"/>
    <col min="13575" max="13575" width="3.125" style="517" customWidth="1"/>
    <col min="13576" max="13576" width="11.75" style="517" customWidth="1"/>
    <col min="13577" max="13577" width="2.375" style="517" customWidth="1"/>
    <col min="13578" max="13578" width="10.25" style="517" customWidth="1"/>
    <col min="13579" max="13579" width="14" style="517" customWidth="1"/>
    <col min="13580" max="13580" width="9.125" style="517" customWidth="1"/>
    <col min="13581" max="13582" width="10.75" style="517"/>
    <col min="13583" max="13583" width="11.875" style="517" bestFit="1" customWidth="1"/>
    <col min="13584" max="13824" width="10.75" style="517"/>
    <col min="13825" max="13825" width="9.125" style="517" customWidth="1"/>
    <col min="13826" max="13826" width="13.5" style="517" customWidth="1"/>
    <col min="13827" max="13827" width="8.875" style="517" customWidth="1"/>
    <col min="13828" max="13828" width="10.75" style="517"/>
    <col min="13829" max="13829" width="1.875" style="517" customWidth="1"/>
    <col min="13830" max="13830" width="17.25" style="517" customWidth="1"/>
    <col min="13831" max="13831" width="3.125" style="517" customWidth="1"/>
    <col min="13832" max="13832" width="11.75" style="517" customWidth="1"/>
    <col min="13833" max="13833" width="2.375" style="517" customWidth="1"/>
    <col min="13834" max="13834" width="10.25" style="517" customWidth="1"/>
    <col min="13835" max="13835" width="14" style="517" customWidth="1"/>
    <col min="13836" max="13836" width="9.125" style="517" customWidth="1"/>
    <col min="13837" max="13838" width="10.75" style="517"/>
    <col min="13839" max="13839" width="11.875" style="517" bestFit="1" customWidth="1"/>
    <col min="13840" max="14080" width="10.75" style="517"/>
    <col min="14081" max="14081" width="9.125" style="517" customWidth="1"/>
    <col min="14082" max="14082" width="13.5" style="517" customWidth="1"/>
    <col min="14083" max="14083" width="8.875" style="517" customWidth="1"/>
    <col min="14084" max="14084" width="10.75" style="517"/>
    <col min="14085" max="14085" width="1.875" style="517" customWidth="1"/>
    <col min="14086" max="14086" width="17.25" style="517" customWidth="1"/>
    <col min="14087" max="14087" width="3.125" style="517" customWidth="1"/>
    <col min="14088" max="14088" width="11.75" style="517" customWidth="1"/>
    <col min="14089" max="14089" width="2.375" style="517" customWidth="1"/>
    <col min="14090" max="14090" width="10.25" style="517" customWidth="1"/>
    <col min="14091" max="14091" width="14" style="517" customWidth="1"/>
    <col min="14092" max="14092" width="9.125" style="517" customWidth="1"/>
    <col min="14093" max="14094" width="10.75" style="517"/>
    <col min="14095" max="14095" width="11.875" style="517" bestFit="1" customWidth="1"/>
    <col min="14096" max="14336" width="10.75" style="517"/>
    <col min="14337" max="14337" width="9.125" style="517" customWidth="1"/>
    <col min="14338" max="14338" width="13.5" style="517" customWidth="1"/>
    <col min="14339" max="14339" width="8.875" style="517" customWidth="1"/>
    <col min="14340" max="14340" width="10.75" style="517"/>
    <col min="14341" max="14341" width="1.875" style="517" customWidth="1"/>
    <col min="14342" max="14342" width="17.25" style="517" customWidth="1"/>
    <col min="14343" max="14343" width="3.125" style="517" customWidth="1"/>
    <col min="14344" max="14344" width="11.75" style="517" customWidth="1"/>
    <col min="14345" max="14345" width="2.375" style="517" customWidth="1"/>
    <col min="14346" max="14346" width="10.25" style="517" customWidth="1"/>
    <col min="14347" max="14347" width="14" style="517" customWidth="1"/>
    <col min="14348" max="14348" width="9.125" style="517" customWidth="1"/>
    <col min="14349" max="14350" width="10.75" style="517"/>
    <col min="14351" max="14351" width="11.875" style="517" bestFit="1" customWidth="1"/>
    <col min="14352" max="14592" width="10.75" style="517"/>
    <col min="14593" max="14593" width="9.125" style="517" customWidth="1"/>
    <col min="14594" max="14594" width="13.5" style="517" customWidth="1"/>
    <col min="14595" max="14595" width="8.875" style="517" customWidth="1"/>
    <col min="14596" max="14596" width="10.75" style="517"/>
    <col min="14597" max="14597" width="1.875" style="517" customWidth="1"/>
    <col min="14598" max="14598" width="17.25" style="517" customWidth="1"/>
    <col min="14599" max="14599" width="3.125" style="517" customWidth="1"/>
    <col min="14600" max="14600" width="11.75" style="517" customWidth="1"/>
    <col min="14601" max="14601" width="2.375" style="517" customWidth="1"/>
    <col min="14602" max="14602" width="10.25" style="517" customWidth="1"/>
    <col min="14603" max="14603" width="14" style="517" customWidth="1"/>
    <col min="14604" max="14604" width="9.125" style="517" customWidth="1"/>
    <col min="14605" max="14606" width="10.75" style="517"/>
    <col min="14607" max="14607" width="11.875" style="517" bestFit="1" customWidth="1"/>
    <col min="14608" max="14848" width="10.75" style="517"/>
    <col min="14849" max="14849" width="9.125" style="517" customWidth="1"/>
    <col min="14850" max="14850" width="13.5" style="517" customWidth="1"/>
    <col min="14851" max="14851" width="8.875" style="517" customWidth="1"/>
    <col min="14852" max="14852" width="10.75" style="517"/>
    <col min="14853" max="14853" width="1.875" style="517" customWidth="1"/>
    <col min="14854" max="14854" width="17.25" style="517" customWidth="1"/>
    <col min="14855" max="14855" width="3.125" style="517" customWidth="1"/>
    <col min="14856" max="14856" width="11.75" style="517" customWidth="1"/>
    <col min="14857" max="14857" width="2.375" style="517" customWidth="1"/>
    <col min="14858" max="14858" width="10.25" style="517" customWidth="1"/>
    <col min="14859" max="14859" width="14" style="517" customWidth="1"/>
    <col min="14860" max="14860" width="9.125" style="517" customWidth="1"/>
    <col min="14861" max="14862" width="10.75" style="517"/>
    <col min="14863" max="14863" width="11.875" style="517" bestFit="1" customWidth="1"/>
    <col min="14864" max="15104" width="10.75" style="517"/>
    <col min="15105" max="15105" width="9.125" style="517" customWidth="1"/>
    <col min="15106" max="15106" width="13.5" style="517" customWidth="1"/>
    <col min="15107" max="15107" width="8.875" style="517" customWidth="1"/>
    <col min="15108" max="15108" width="10.75" style="517"/>
    <col min="15109" max="15109" width="1.875" style="517" customWidth="1"/>
    <col min="15110" max="15110" width="17.25" style="517" customWidth="1"/>
    <col min="15111" max="15111" width="3.125" style="517" customWidth="1"/>
    <col min="15112" max="15112" width="11.75" style="517" customWidth="1"/>
    <col min="15113" max="15113" width="2.375" style="517" customWidth="1"/>
    <col min="15114" max="15114" width="10.25" style="517" customWidth="1"/>
    <col min="15115" max="15115" width="14" style="517" customWidth="1"/>
    <col min="15116" max="15116" width="9.125" style="517" customWidth="1"/>
    <col min="15117" max="15118" width="10.75" style="517"/>
    <col min="15119" max="15119" width="11.875" style="517" bestFit="1" customWidth="1"/>
    <col min="15120" max="15360" width="10.75" style="517"/>
    <col min="15361" max="15361" width="9.125" style="517" customWidth="1"/>
    <col min="15362" max="15362" width="13.5" style="517" customWidth="1"/>
    <col min="15363" max="15363" width="8.875" style="517" customWidth="1"/>
    <col min="15364" max="15364" width="10.75" style="517"/>
    <col min="15365" max="15365" width="1.875" style="517" customWidth="1"/>
    <col min="15366" max="15366" width="17.25" style="517" customWidth="1"/>
    <col min="15367" max="15367" width="3.125" style="517" customWidth="1"/>
    <col min="15368" max="15368" width="11.75" style="517" customWidth="1"/>
    <col min="15369" max="15369" width="2.375" style="517" customWidth="1"/>
    <col min="15370" max="15370" width="10.25" style="517" customWidth="1"/>
    <col min="15371" max="15371" width="14" style="517" customWidth="1"/>
    <col min="15372" max="15372" width="9.125" style="517" customWidth="1"/>
    <col min="15373" max="15374" width="10.75" style="517"/>
    <col min="15375" max="15375" width="11.875" style="517" bestFit="1" customWidth="1"/>
    <col min="15376" max="15616" width="10.75" style="517"/>
    <col min="15617" max="15617" width="9.125" style="517" customWidth="1"/>
    <col min="15618" max="15618" width="13.5" style="517" customWidth="1"/>
    <col min="15619" max="15619" width="8.875" style="517" customWidth="1"/>
    <col min="15620" max="15620" width="10.75" style="517"/>
    <col min="15621" max="15621" width="1.875" style="517" customWidth="1"/>
    <col min="15622" max="15622" width="17.25" style="517" customWidth="1"/>
    <col min="15623" max="15623" width="3.125" style="517" customWidth="1"/>
    <col min="15624" max="15624" width="11.75" style="517" customWidth="1"/>
    <col min="15625" max="15625" width="2.375" style="517" customWidth="1"/>
    <col min="15626" max="15626" width="10.25" style="517" customWidth="1"/>
    <col min="15627" max="15627" width="14" style="517" customWidth="1"/>
    <col min="15628" max="15628" width="9.125" style="517" customWidth="1"/>
    <col min="15629" max="15630" width="10.75" style="517"/>
    <col min="15631" max="15631" width="11.875" style="517" bestFit="1" customWidth="1"/>
    <col min="15632" max="15872" width="10.75" style="517"/>
    <col min="15873" max="15873" width="9.125" style="517" customWidth="1"/>
    <col min="15874" max="15874" width="13.5" style="517" customWidth="1"/>
    <col min="15875" max="15875" width="8.875" style="517" customWidth="1"/>
    <col min="15876" max="15876" width="10.75" style="517"/>
    <col min="15877" max="15877" width="1.875" style="517" customWidth="1"/>
    <col min="15878" max="15878" width="17.25" style="517" customWidth="1"/>
    <col min="15879" max="15879" width="3.125" style="517" customWidth="1"/>
    <col min="15880" max="15880" width="11.75" style="517" customWidth="1"/>
    <col min="15881" max="15881" width="2.375" style="517" customWidth="1"/>
    <col min="15882" max="15882" width="10.25" style="517" customWidth="1"/>
    <col min="15883" max="15883" width="14" style="517" customWidth="1"/>
    <col min="15884" max="15884" width="9.125" style="517" customWidth="1"/>
    <col min="15885" max="15886" width="10.75" style="517"/>
    <col min="15887" max="15887" width="11.875" style="517" bestFit="1" customWidth="1"/>
    <col min="15888" max="16128" width="10.75" style="517"/>
    <col min="16129" max="16129" width="9.125" style="517" customWidth="1"/>
    <col min="16130" max="16130" width="13.5" style="517" customWidth="1"/>
    <col min="16131" max="16131" width="8.875" style="517" customWidth="1"/>
    <col min="16132" max="16132" width="10.75" style="517"/>
    <col min="16133" max="16133" width="1.875" style="517" customWidth="1"/>
    <col min="16134" max="16134" width="17.25" style="517" customWidth="1"/>
    <col min="16135" max="16135" width="3.125" style="517" customWidth="1"/>
    <col min="16136" max="16136" width="11.75" style="517" customWidth="1"/>
    <col min="16137" max="16137" width="2.375" style="517" customWidth="1"/>
    <col min="16138" max="16138" width="10.25" style="517" customWidth="1"/>
    <col min="16139" max="16139" width="14" style="517" customWidth="1"/>
    <col min="16140" max="16140" width="9.125" style="517" customWidth="1"/>
    <col min="16141" max="16142" width="10.75" style="517"/>
    <col min="16143" max="16143" width="11.875" style="517" bestFit="1" customWidth="1"/>
    <col min="16144" max="16384" width="10.75" style="517"/>
  </cols>
  <sheetData>
    <row r="1" spans="1:12">
      <c r="A1" s="516"/>
      <c r="B1" s="516"/>
      <c r="C1" s="516"/>
      <c r="D1" s="516"/>
      <c r="E1" s="516"/>
      <c r="F1" s="516"/>
      <c r="G1" s="516"/>
      <c r="H1" s="516"/>
      <c r="I1" s="516"/>
      <c r="J1" s="516"/>
      <c r="K1" s="516"/>
      <c r="L1" s="516"/>
    </row>
    <row r="2" spans="1:12">
      <c r="A2" s="516"/>
      <c r="B2" s="516"/>
      <c r="C2" s="516"/>
      <c r="D2" s="516"/>
      <c r="E2" s="516"/>
      <c r="F2" s="516"/>
      <c r="G2" s="516"/>
      <c r="H2" s="516"/>
      <c r="I2" s="516"/>
      <c r="J2" s="516"/>
      <c r="K2" s="516"/>
      <c r="L2" s="516"/>
    </row>
    <row r="3" spans="1:12">
      <c r="A3" s="516"/>
      <c r="B3" s="516"/>
      <c r="C3" s="516"/>
      <c r="D3" s="516"/>
      <c r="E3" s="516"/>
      <c r="F3" s="516"/>
      <c r="G3" s="516"/>
      <c r="H3" s="516"/>
      <c r="I3" s="516"/>
      <c r="J3" s="516"/>
      <c r="K3" s="516"/>
      <c r="L3" s="516"/>
    </row>
    <row r="4" spans="1:12">
      <c r="A4" s="516"/>
      <c r="L4" s="516"/>
    </row>
    <row r="5" spans="1:12" ht="15" customHeight="1">
      <c r="A5" s="516"/>
      <c r="L5" s="516"/>
    </row>
    <row r="6" spans="1:12" ht="33" customHeight="1">
      <c r="A6" s="516"/>
      <c r="B6" s="815" t="s">
        <v>537</v>
      </c>
      <c r="C6" s="816"/>
      <c r="D6" s="816"/>
      <c r="E6" s="816"/>
      <c r="F6" s="816"/>
      <c r="G6" s="816"/>
      <c r="H6" s="816"/>
      <c r="I6" s="816"/>
      <c r="J6" s="816"/>
      <c r="K6" s="816"/>
      <c r="L6" s="519"/>
    </row>
    <row r="7" spans="1:12" ht="40.5" customHeight="1">
      <c r="A7" s="516"/>
      <c r="B7" s="817" t="s">
        <v>538</v>
      </c>
      <c r="C7" s="818"/>
      <c r="D7" s="818"/>
      <c r="E7" s="818"/>
      <c r="F7" s="818"/>
      <c r="G7" s="818"/>
      <c r="H7" s="818"/>
      <c r="I7" s="818"/>
      <c r="J7" s="818"/>
      <c r="K7" s="818"/>
      <c r="L7" s="516"/>
    </row>
    <row r="8" spans="1:12">
      <c r="A8" s="516"/>
      <c r="B8" s="819" t="s">
        <v>539</v>
      </c>
      <c r="C8" s="819"/>
      <c r="D8" s="819"/>
      <c r="E8" s="819"/>
      <c r="F8" s="819"/>
      <c r="G8" s="819"/>
      <c r="H8" s="819"/>
      <c r="I8" s="819"/>
      <c r="J8" s="819"/>
      <c r="K8" s="819"/>
      <c r="L8" s="516"/>
    </row>
    <row r="9" spans="1:12">
      <c r="A9" s="516"/>
      <c r="L9" s="516"/>
    </row>
    <row r="10" spans="1:12">
      <c r="A10" s="516"/>
      <c r="B10" s="819" t="s">
        <v>540</v>
      </c>
      <c r="C10" s="819"/>
      <c r="D10" s="819"/>
      <c r="E10" s="819"/>
      <c r="F10" s="819"/>
      <c r="G10" s="819"/>
      <c r="H10" s="819"/>
      <c r="I10" s="819"/>
      <c r="J10" s="819"/>
      <c r="K10" s="819"/>
      <c r="L10" s="516"/>
    </row>
    <row r="11" spans="1:12">
      <c r="A11" s="516"/>
      <c r="B11" s="708"/>
      <c r="C11" s="708"/>
      <c r="D11" s="708"/>
      <c r="E11" s="708"/>
      <c r="F11" s="708"/>
      <c r="G11" s="708"/>
      <c r="H11" s="708"/>
      <c r="I11" s="708"/>
      <c r="J11" s="708"/>
      <c r="K11" s="708"/>
      <c r="L11" s="516"/>
    </row>
    <row r="12" spans="1:12" ht="32.25" customHeight="1">
      <c r="A12" s="516"/>
      <c r="B12" s="820" t="s">
        <v>541</v>
      </c>
      <c r="C12" s="820"/>
      <c r="D12" s="820"/>
      <c r="E12" s="820"/>
      <c r="F12" s="820"/>
      <c r="G12" s="820"/>
      <c r="H12" s="820"/>
      <c r="I12" s="820"/>
      <c r="J12" s="820"/>
      <c r="K12" s="820"/>
      <c r="L12" s="516"/>
    </row>
    <row r="13" spans="1:12">
      <c r="A13" s="516"/>
      <c r="L13" s="516"/>
    </row>
    <row r="14" spans="1:12">
      <c r="A14" s="516"/>
      <c r="B14" s="520" t="s">
        <v>542</v>
      </c>
      <c r="L14" s="516"/>
    </row>
    <row r="15" spans="1:12">
      <c r="A15" s="516"/>
      <c r="L15" s="516"/>
    </row>
    <row r="16" spans="1:12">
      <c r="A16" s="516"/>
      <c r="B16" s="518" t="s">
        <v>543</v>
      </c>
      <c r="L16" s="516"/>
    </row>
    <row r="17" spans="1:12">
      <c r="A17" s="516"/>
      <c r="B17" s="518" t="s">
        <v>544</v>
      </c>
      <c r="L17" s="516"/>
    </row>
    <row r="18" spans="1:12">
      <c r="A18" s="516"/>
      <c r="L18" s="516"/>
    </row>
    <row r="19" spans="1:12">
      <c r="A19" s="516"/>
      <c r="B19" s="520" t="s">
        <v>545</v>
      </c>
      <c r="L19" s="516"/>
    </row>
    <row r="20" spans="1:12">
      <c r="A20" s="516"/>
      <c r="B20" s="520"/>
      <c r="L20" s="516"/>
    </row>
    <row r="21" spans="1:12">
      <c r="A21" s="516"/>
      <c r="B21" s="518" t="s">
        <v>546</v>
      </c>
      <c r="L21" s="516"/>
    </row>
    <row r="22" spans="1:12">
      <c r="A22" s="516"/>
      <c r="L22" s="516"/>
    </row>
    <row r="23" spans="1:12">
      <c r="A23" s="516"/>
      <c r="B23" s="518" t="s">
        <v>547</v>
      </c>
      <c r="E23" s="518" t="s">
        <v>548</v>
      </c>
      <c r="F23" s="814">
        <v>312000000</v>
      </c>
      <c r="G23" s="814"/>
      <c r="L23" s="516"/>
    </row>
    <row r="24" spans="1:12">
      <c r="A24" s="516"/>
      <c r="L24" s="516"/>
    </row>
    <row r="25" spans="1:12">
      <c r="A25" s="516"/>
      <c r="C25" s="821">
        <f>F23</f>
        <v>312000000</v>
      </c>
      <c r="D25" s="821"/>
      <c r="E25" s="518" t="s">
        <v>549</v>
      </c>
      <c r="F25" s="714">
        <v>1000</v>
      </c>
      <c r="G25" s="714" t="s">
        <v>548</v>
      </c>
      <c r="H25" s="713">
        <f>F23/F25</f>
        <v>312000</v>
      </c>
      <c r="L25" s="516"/>
    </row>
    <row r="26" spans="1:12" ht="15" thickBot="1">
      <c r="A26" s="516"/>
      <c r="L26" s="516"/>
    </row>
    <row r="27" spans="1:12">
      <c r="A27" s="516"/>
      <c r="B27" s="521" t="s">
        <v>542</v>
      </c>
      <c r="C27" s="522"/>
      <c r="D27" s="522"/>
      <c r="E27" s="522"/>
      <c r="F27" s="522"/>
      <c r="G27" s="522"/>
      <c r="H27" s="522"/>
      <c r="I27" s="522"/>
      <c r="J27" s="522"/>
      <c r="K27" s="523"/>
      <c r="L27" s="516"/>
    </row>
    <row r="28" spans="1:12">
      <c r="A28" s="516"/>
      <c r="B28" s="524">
        <f>F23</f>
        <v>312000000</v>
      </c>
      <c r="C28" s="518" t="s">
        <v>550</v>
      </c>
      <c r="E28" s="518" t="s">
        <v>549</v>
      </c>
      <c r="F28" s="714">
        <v>1000</v>
      </c>
      <c r="G28" s="714" t="s">
        <v>548</v>
      </c>
      <c r="H28" s="525">
        <f>B28/F28</f>
        <v>312000</v>
      </c>
      <c r="I28" s="518" t="s">
        <v>551</v>
      </c>
      <c r="K28" s="526"/>
      <c r="L28" s="516"/>
    </row>
    <row r="29" spans="1:12" ht="15" thickBot="1">
      <c r="A29" s="516"/>
      <c r="B29" s="527"/>
      <c r="C29" s="711"/>
      <c r="D29" s="711"/>
      <c r="E29" s="711"/>
      <c r="F29" s="711"/>
      <c r="G29" s="711"/>
      <c r="H29" s="711"/>
      <c r="I29" s="711"/>
      <c r="J29" s="711"/>
      <c r="K29" s="712"/>
      <c r="L29" s="516"/>
    </row>
    <row r="30" spans="1:12" ht="40.5" customHeight="1">
      <c r="A30" s="516"/>
      <c r="B30" s="822" t="s">
        <v>538</v>
      </c>
      <c r="C30" s="822"/>
      <c r="D30" s="822"/>
      <c r="E30" s="822"/>
      <c r="F30" s="822"/>
      <c r="G30" s="822"/>
      <c r="H30" s="822"/>
      <c r="I30" s="822"/>
      <c r="J30" s="822"/>
      <c r="K30" s="822"/>
      <c r="L30" s="516"/>
    </row>
    <row r="31" spans="1:12">
      <c r="A31" s="516"/>
      <c r="B31" s="819" t="s">
        <v>552</v>
      </c>
      <c r="C31" s="819"/>
      <c r="D31" s="819"/>
      <c r="E31" s="819"/>
      <c r="F31" s="819"/>
      <c r="G31" s="819"/>
      <c r="H31" s="819"/>
      <c r="I31" s="819"/>
      <c r="J31" s="819"/>
      <c r="K31" s="819"/>
      <c r="L31" s="516"/>
    </row>
    <row r="32" spans="1:12">
      <c r="A32" s="516"/>
      <c r="L32" s="516"/>
    </row>
    <row r="33" spans="1:12">
      <c r="A33" s="516"/>
      <c r="B33" s="819" t="s">
        <v>553</v>
      </c>
      <c r="C33" s="819"/>
      <c r="D33" s="819"/>
      <c r="E33" s="819"/>
      <c r="F33" s="819"/>
      <c r="G33" s="819"/>
      <c r="H33" s="819"/>
      <c r="I33" s="819"/>
      <c r="J33" s="819"/>
      <c r="K33" s="819"/>
      <c r="L33" s="516"/>
    </row>
    <row r="34" spans="1:12">
      <c r="A34" s="516"/>
      <c r="L34" s="516"/>
    </row>
    <row r="35" spans="1:12" ht="89.25" customHeight="1">
      <c r="A35" s="516"/>
      <c r="B35" s="820" t="s">
        <v>554</v>
      </c>
      <c r="C35" s="823"/>
      <c r="D35" s="823"/>
      <c r="E35" s="823"/>
      <c r="F35" s="823"/>
      <c r="G35" s="823"/>
      <c r="H35" s="823"/>
      <c r="I35" s="823"/>
      <c r="J35" s="823"/>
      <c r="K35" s="823"/>
      <c r="L35" s="516"/>
    </row>
    <row r="36" spans="1:12">
      <c r="A36" s="516"/>
      <c r="L36" s="516"/>
    </row>
    <row r="37" spans="1:12">
      <c r="A37" s="516"/>
      <c r="B37" s="520" t="s">
        <v>555</v>
      </c>
      <c r="L37" s="516"/>
    </row>
    <row r="38" spans="1:12">
      <c r="A38" s="516"/>
      <c r="L38" s="516"/>
    </row>
    <row r="39" spans="1:12">
      <c r="A39" s="516"/>
      <c r="B39" s="518" t="s">
        <v>556</v>
      </c>
      <c r="L39" s="516"/>
    </row>
    <row r="40" spans="1:12">
      <c r="A40" s="516"/>
      <c r="L40" s="516"/>
    </row>
    <row r="41" spans="1:12">
      <c r="A41" s="516"/>
      <c r="C41" s="824">
        <v>312000000</v>
      </c>
      <c r="D41" s="824"/>
      <c r="E41" s="518" t="s">
        <v>549</v>
      </c>
      <c r="F41" s="714">
        <v>1000</v>
      </c>
      <c r="G41" s="714" t="s">
        <v>548</v>
      </c>
      <c r="H41" s="528">
        <f>C41/F41</f>
        <v>312000</v>
      </c>
      <c r="L41" s="516"/>
    </row>
    <row r="42" spans="1:12">
      <c r="A42" s="516"/>
      <c r="L42" s="516"/>
    </row>
    <row r="43" spans="1:12">
      <c r="A43" s="516"/>
      <c r="B43" s="518" t="s">
        <v>557</v>
      </c>
      <c r="L43" s="516"/>
    </row>
    <row r="44" spans="1:12">
      <c r="A44" s="516"/>
      <c r="L44" s="516"/>
    </row>
    <row r="45" spans="1:12">
      <c r="A45" s="516"/>
      <c r="B45" s="518" t="s">
        <v>558</v>
      </c>
      <c r="L45" s="516"/>
    </row>
    <row r="46" spans="1:12" ht="15" thickBot="1">
      <c r="A46" s="516"/>
      <c r="L46" s="516"/>
    </row>
    <row r="47" spans="1:12">
      <c r="A47" s="516"/>
      <c r="B47" s="529" t="s">
        <v>542</v>
      </c>
      <c r="C47" s="522"/>
      <c r="D47" s="522"/>
      <c r="E47" s="522"/>
      <c r="F47" s="522"/>
      <c r="G47" s="522"/>
      <c r="H47" s="522"/>
      <c r="I47" s="522"/>
      <c r="J47" s="522"/>
      <c r="K47" s="523"/>
      <c r="L47" s="516"/>
    </row>
    <row r="48" spans="1:12">
      <c r="A48" s="516"/>
      <c r="B48" s="825">
        <v>312000000</v>
      </c>
      <c r="C48" s="814"/>
      <c r="D48" s="518" t="s">
        <v>559</v>
      </c>
      <c r="E48" s="518" t="s">
        <v>549</v>
      </c>
      <c r="F48" s="714">
        <v>1000</v>
      </c>
      <c r="G48" s="714" t="s">
        <v>548</v>
      </c>
      <c r="H48" s="525">
        <f>B48/F48</f>
        <v>312000</v>
      </c>
      <c r="I48" s="518" t="s">
        <v>560</v>
      </c>
      <c r="K48" s="526"/>
      <c r="L48" s="516"/>
    </row>
    <row r="49" spans="1:15">
      <c r="A49" s="516"/>
      <c r="B49" s="530"/>
      <c r="K49" s="526"/>
      <c r="L49" s="516"/>
    </row>
    <row r="50" spans="1:15">
      <c r="A50" s="516"/>
      <c r="B50" s="710">
        <v>50000</v>
      </c>
      <c r="C50" s="518" t="s">
        <v>561</v>
      </c>
      <c r="E50" s="518" t="s">
        <v>549</v>
      </c>
      <c r="F50" s="525">
        <f>H48</f>
        <v>312000</v>
      </c>
      <c r="G50" s="826" t="s">
        <v>562</v>
      </c>
      <c r="H50" s="827"/>
      <c r="I50" s="714" t="s">
        <v>548</v>
      </c>
      <c r="J50" s="531">
        <f>B50/F50</f>
        <v>0.16025641025641027</v>
      </c>
      <c r="K50" s="526"/>
      <c r="L50" s="516"/>
    </row>
    <row r="51" spans="1:15" ht="15" thickBot="1">
      <c r="A51" s="516"/>
      <c r="B51" s="527"/>
      <c r="C51" s="711"/>
      <c r="D51" s="711"/>
      <c r="E51" s="711"/>
      <c r="F51" s="711"/>
      <c r="G51" s="711"/>
      <c r="H51" s="711"/>
      <c r="I51" s="828" t="s">
        <v>563</v>
      </c>
      <c r="J51" s="828"/>
      <c r="K51" s="829"/>
      <c r="L51" s="516"/>
      <c r="O51" s="532"/>
    </row>
    <row r="52" spans="1:15" ht="40.5" customHeight="1">
      <c r="A52" s="516"/>
      <c r="B52" s="822" t="s">
        <v>538</v>
      </c>
      <c r="C52" s="822"/>
      <c r="D52" s="822"/>
      <c r="E52" s="822"/>
      <c r="F52" s="822"/>
      <c r="G52" s="822"/>
      <c r="H52" s="822"/>
      <c r="I52" s="822"/>
      <c r="J52" s="822"/>
      <c r="K52" s="822"/>
      <c r="L52" s="516"/>
    </row>
    <row r="53" spans="1:15">
      <c r="A53" s="516"/>
      <c r="B53" s="819" t="s">
        <v>564</v>
      </c>
      <c r="C53" s="819"/>
      <c r="D53" s="819"/>
      <c r="E53" s="819"/>
      <c r="F53" s="819"/>
      <c r="G53" s="819"/>
      <c r="H53" s="819"/>
      <c r="I53" s="819"/>
      <c r="J53" s="819"/>
      <c r="K53" s="819"/>
      <c r="L53" s="516"/>
    </row>
    <row r="54" spans="1:15">
      <c r="A54" s="516"/>
      <c r="B54" s="708"/>
      <c r="C54" s="708"/>
      <c r="D54" s="708"/>
      <c r="E54" s="708"/>
      <c r="F54" s="708"/>
      <c r="G54" s="708"/>
      <c r="H54" s="708"/>
      <c r="I54" s="708"/>
      <c r="J54" s="708"/>
      <c r="K54" s="708"/>
      <c r="L54" s="516"/>
    </row>
    <row r="55" spans="1:15">
      <c r="A55" s="516"/>
      <c r="B55" s="815" t="s">
        <v>565</v>
      </c>
      <c r="C55" s="815"/>
      <c r="D55" s="815"/>
      <c r="E55" s="815"/>
      <c r="F55" s="815"/>
      <c r="G55" s="815"/>
      <c r="H55" s="815"/>
      <c r="I55" s="815"/>
      <c r="J55" s="815"/>
      <c r="K55" s="815"/>
      <c r="L55" s="516"/>
    </row>
    <row r="56" spans="1:15" ht="15" customHeight="1">
      <c r="A56" s="516"/>
      <c r="L56" s="516"/>
    </row>
    <row r="57" spans="1:15" ht="74.25" customHeight="1">
      <c r="A57" s="516"/>
      <c r="B57" s="820" t="s">
        <v>566</v>
      </c>
      <c r="C57" s="823"/>
      <c r="D57" s="823"/>
      <c r="E57" s="823"/>
      <c r="F57" s="823"/>
      <c r="G57" s="823"/>
      <c r="H57" s="823"/>
      <c r="I57" s="823"/>
      <c r="J57" s="823"/>
      <c r="K57" s="823"/>
      <c r="L57" s="516"/>
      <c r="M57" s="533"/>
    </row>
    <row r="58" spans="1:15" ht="15" customHeight="1">
      <c r="A58" s="516"/>
      <c r="B58" s="820"/>
      <c r="C58" s="823"/>
      <c r="D58" s="823"/>
      <c r="E58" s="823"/>
      <c r="F58" s="823"/>
      <c r="G58" s="823"/>
      <c r="H58" s="823"/>
      <c r="I58" s="823"/>
      <c r="J58" s="823"/>
      <c r="K58" s="823"/>
      <c r="L58" s="516"/>
      <c r="M58" s="533"/>
    </row>
    <row r="59" spans="1:15">
      <c r="A59" s="516"/>
      <c r="B59" s="520" t="s">
        <v>555</v>
      </c>
      <c r="L59" s="516"/>
    </row>
    <row r="60" spans="1:15">
      <c r="A60" s="516"/>
      <c r="L60" s="516"/>
    </row>
    <row r="61" spans="1:15">
      <c r="A61" s="516"/>
      <c r="B61" s="518" t="s">
        <v>567</v>
      </c>
      <c r="L61" s="516"/>
    </row>
    <row r="62" spans="1:15">
      <c r="A62" s="516"/>
      <c r="B62" s="518" t="s">
        <v>568</v>
      </c>
      <c r="L62" s="516"/>
    </row>
    <row r="63" spans="1:15">
      <c r="A63" s="516"/>
      <c r="B63" s="518" t="s">
        <v>569</v>
      </c>
      <c r="L63" s="516"/>
    </row>
    <row r="64" spans="1:15">
      <c r="A64" s="516"/>
      <c r="L64" s="516"/>
    </row>
    <row r="65" spans="1:23">
      <c r="A65" s="516"/>
      <c r="B65" s="518" t="s">
        <v>570</v>
      </c>
      <c r="L65" s="516"/>
    </row>
    <row r="66" spans="1:23">
      <c r="A66" s="516"/>
      <c r="B66" s="518" t="s">
        <v>571</v>
      </c>
      <c r="L66" s="516"/>
    </row>
    <row r="67" spans="1:23">
      <c r="A67" s="516"/>
      <c r="L67" s="516"/>
    </row>
    <row r="68" spans="1:23">
      <c r="A68" s="516"/>
      <c r="B68" s="518" t="s">
        <v>572</v>
      </c>
      <c r="L68" s="516"/>
      <c r="M68" s="534"/>
      <c r="N68" s="535"/>
      <c r="O68" s="535"/>
      <c r="P68" s="535"/>
      <c r="Q68" s="535"/>
      <c r="R68" s="535"/>
      <c r="S68" s="535"/>
      <c r="T68" s="535"/>
      <c r="U68" s="535"/>
      <c r="V68" s="535"/>
      <c r="W68" s="535"/>
    </row>
    <row r="69" spans="1:23">
      <c r="A69" s="516"/>
      <c r="B69" s="518" t="s">
        <v>573</v>
      </c>
      <c r="L69" s="516"/>
    </row>
    <row r="70" spans="1:23">
      <c r="A70" s="516"/>
      <c r="B70" s="518" t="s">
        <v>574</v>
      </c>
      <c r="L70" s="516"/>
    </row>
    <row r="71" spans="1:23" ht="15" thickBot="1">
      <c r="A71" s="516"/>
      <c r="L71" s="516"/>
    </row>
    <row r="72" spans="1:23">
      <c r="A72" s="516"/>
      <c r="B72" s="521" t="s">
        <v>542</v>
      </c>
      <c r="C72" s="522"/>
      <c r="D72" s="522"/>
      <c r="E72" s="522"/>
      <c r="F72" s="522"/>
      <c r="G72" s="522"/>
      <c r="H72" s="522"/>
      <c r="I72" s="522"/>
      <c r="J72" s="522"/>
      <c r="K72" s="523"/>
      <c r="L72" s="516"/>
    </row>
    <row r="73" spans="1:23">
      <c r="A73" s="516"/>
      <c r="B73" s="530"/>
      <c r="C73" s="518" t="s">
        <v>550</v>
      </c>
      <c r="K73" s="526"/>
      <c r="L73" s="516"/>
    </row>
    <row r="74" spans="1:23">
      <c r="A74" s="516"/>
      <c r="B74" s="530" t="s">
        <v>575</v>
      </c>
      <c r="C74" s="814">
        <v>312000000</v>
      </c>
      <c r="D74" s="814"/>
      <c r="E74" s="714" t="s">
        <v>549</v>
      </c>
      <c r="F74" s="714">
        <v>1000</v>
      </c>
      <c r="G74" s="714" t="s">
        <v>548</v>
      </c>
      <c r="H74" s="713">
        <f>C74/F74</f>
        <v>312000</v>
      </c>
      <c r="I74" s="518" t="s">
        <v>576</v>
      </c>
      <c r="K74" s="526"/>
      <c r="L74" s="516"/>
    </row>
    <row r="75" spans="1:23">
      <c r="A75" s="516"/>
      <c r="B75" s="530"/>
      <c r="E75" s="714"/>
      <c r="K75" s="526"/>
      <c r="L75" s="516"/>
    </row>
    <row r="76" spans="1:23">
      <c r="A76" s="516"/>
      <c r="B76" s="530"/>
      <c r="C76" s="518" t="s">
        <v>577</v>
      </c>
      <c r="E76" s="714"/>
      <c r="F76" s="518" t="s">
        <v>576</v>
      </c>
      <c r="K76" s="526"/>
      <c r="L76" s="516"/>
    </row>
    <row r="77" spans="1:23">
      <c r="A77" s="516"/>
      <c r="B77" s="530" t="s">
        <v>578</v>
      </c>
      <c r="C77" s="814">
        <v>50000</v>
      </c>
      <c r="D77" s="814"/>
      <c r="E77" s="714" t="s">
        <v>549</v>
      </c>
      <c r="F77" s="713">
        <f>H74</f>
        <v>312000</v>
      </c>
      <c r="G77" s="714" t="s">
        <v>548</v>
      </c>
      <c r="H77" s="531">
        <f>C77/F77</f>
        <v>0.16025641025641027</v>
      </c>
      <c r="I77" s="518" t="s">
        <v>579</v>
      </c>
      <c r="K77" s="526"/>
      <c r="L77" s="516"/>
    </row>
    <row r="78" spans="1:23">
      <c r="A78" s="516"/>
      <c r="B78" s="530"/>
      <c r="E78" s="714"/>
      <c r="K78" s="526"/>
      <c r="L78" s="516"/>
    </row>
    <row r="79" spans="1:23">
      <c r="A79" s="516"/>
      <c r="B79" s="536"/>
      <c r="C79" s="537" t="s">
        <v>580</v>
      </c>
      <c r="D79" s="537"/>
      <c r="E79" s="715"/>
      <c r="F79" s="537"/>
      <c r="G79" s="537"/>
      <c r="H79" s="537"/>
      <c r="I79" s="537"/>
      <c r="J79" s="537"/>
      <c r="K79" s="538"/>
      <c r="L79" s="516"/>
    </row>
    <row r="80" spans="1:23">
      <c r="A80" s="516"/>
      <c r="B80" s="530" t="s">
        <v>581</v>
      </c>
      <c r="C80" s="814">
        <v>100000</v>
      </c>
      <c r="D80" s="814"/>
      <c r="E80" s="714" t="s">
        <v>582</v>
      </c>
      <c r="F80" s="714">
        <v>0.115</v>
      </c>
      <c r="G80" s="714" t="s">
        <v>548</v>
      </c>
      <c r="H80" s="709">
        <f>C80*F80</f>
        <v>11500</v>
      </c>
      <c r="I80" s="518" t="s">
        <v>583</v>
      </c>
      <c r="K80" s="526"/>
      <c r="L80" s="516"/>
    </row>
    <row r="81" spans="1:12">
      <c r="A81" s="516"/>
      <c r="B81" s="530"/>
      <c r="E81" s="714"/>
      <c r="K81" s="526"/>
      <c r="L81" s="516"/>
    </row>
    <row r="82" spans="1:12">
      <c r="A82" s="516"/>
      <c r="B82" s="536"/>
      <c r="C82" s="537" t="s">
        <v>584</v>
      </c>
      <c r="D82" s="537"/>
      <c r="E82" s="715"/>
      <c r="F82" s="537" t="s">
        <v>579</v>
      </c>
      <c r="G82" s="537"/>
      <c r="H82" s="537"/>
      <c r="I82" s="537"/>
      <c r="J82" s="537" t="s">
        <v>585</v>
      </c>
      <c r="K82" s="538"/>
      <c r="L82" s="516"/>
    </row>
    <row r="83" spans="1:12">
      <c r="A83" s="516"/>
      <c r="B83" s="530" t="s">
        <v>586</v>
      </c>
      <c r="C83" s="830">
        <f>H80</f>
        <v>11500</v>
      </c>
      <c r="D83" s="830"/>
      <c r="E83" s="714" t="s">
        <v>582</v>
      </c>
      <c r="F83" s="531">
        <f>H77</f>
        <v>0.16025641025641027</v>
      </c>
      <c r="G83" s="714" t="s">
        <v>549</v>
      </c>
      <c r="H83" s="714">
        <v>1000</v>
      </c>
      <c r="I83" s="714" t="s">
        <v>548</v>
      </c>
      <c r="J83" s="713">
        <f>C83*F83/H83</f>
        <v>1.8429487179487181</v>
      </c>
      <c r="K83" s="526"/>
      <c r="L83" s="516"/>
    </row>
    <row r="84" spans="1:12" ht="15" thickBot="1">
      <c r="A84" s="516"/>
      <c r="B84" s="527"/>
      <c r="C84" s="539"/>
      <c r="D84" s="539"/>
      <c r="E84" s="540"/>
      <c r="F84" s="541"/>
      <c r="G84" s="540"/>
      <c r="H84" s="540"/>
      <c r="I84" s="540"/>
      <c r="J84" s="542"/>
      <c r="K84" s="712"/>
      <c r="L84" s="516"/>
    </row>
    <row r="85" spans="1:12" ht="40.5" customHeight="1">
      <c r="A85" s="516"/>
      <c r="B85" s="822" t="s">
        <v>538</v>
      </c>
      <c r="C85" s="822"/>
      <c r="D85" s="822"/>
      <c r="E85" s="822"/>
      <c r="F85" s="822"/>
      <c r="G85" s="822"/>
      <c r="H85" s="822"/>
      <c r="I85" s="822"/>
      <c r="J85" s="822"/>
      <c r="K85" s="822"/>
      <c r="L85" s="516"/>
    </row>
    <row r="86" spans="1:12">
      <c r="A86" s="516"/>
      <c r="B86" s="815" t="s">
        <v>587</v>
      </c>
      <c r="C86" s="815"/>
      <c r="D86" s="815"/>
      <c r="E86" s="815"/>
      <c r="F86" s="815"/>
      <c r="G86" s="815"/>
      <c r="H86" s="815"/>
      <c r="I86" s="815"/>
      <c r="J86" s="815"/>
      <c r="K86" s="815"/>
      <c r="L86" s="516"/>
    </row>
    <row r="87" spans="1:12">
      <c r="A87" s="516"/>
      <c r="B87" s="543"/>
      <c r="C87" s="543"/>
      <c r="D87" s="543"/>
      <c r="E87" s="543"/>
      <c r="F87" s="543"/>
      <c r="G87" s="543"/>
      <c r="H87" s="543"/>
      <c r="I87" s="543"/>
      <c r="J87" s="543"/>
      <c r="K87" s="543"/>
      <c r="L87" s="516"/>
    </row>
    <row r="88" spans="1:12">
      <c r="A88" s="516"/>
      <c r="B88" s="815" t="s">
        <v>588</v>
      </c>
      <c r="C88" s="815"/>
      <c r="D88" s="815"/>
      <c r="E88" s="815"/>
      <c r="F88" s="815"/>
      <c r="G88" s="815"/>
      <c r="H88" s="815"/>
      <c r="I88" s="815"/>
      <c r="J88" s="815"/>
      <c r="K88" s="815"/>
      <c r="L88" s="516"/>
    </row>
    <row r="89" spans="1:12">
      <c r="A89" s="516"/>
      <c r="B89" s="707"/>
      <c r="C89" s="707"/>
      <c r="D89" s="707"/>
      <c r="E89" s="707"/>
      <c r="F89" s="707"/>
      <c r="G89" s="707"/>
      <c r="H89" s="707"/>
      <c r="I89" s="707"/>
      <c r="J89" s="707"/>
      <c r="K89" s="707"/>
      <c r="L89" s="516"/>
    </row>
    <row r="90" spans="1:12" ht="45" customHeight="1">
      <c r="A90" s="516"/>
      <c r="B90" s="820" t="s">
        <v>589</v>
      </c>
      <c r="C90" s="820"/>
      <c r="D90" s="820"/>
      <c r="E90" s="820"/>
      <c r="F90" s="820"/>
      <c r="G90" s="820"/>
      <c r="H90" s="820"/>
      <c r="I90" s="820"/>
      <c r="J90" s="820"/>
      <c r="K90" s="820"/>
      <c r="L90" s="516"/>
    </row>
    <row r="91" spans="1:12" ht="15" customHeight="1" thickBot="1">
      <c r="A91" s="516"/>
      <c r="L91" s="516"/>
    </row>
    <row r="92" spans="1:12" ht="15" customHeight="1">
      <c r="A92" s="516"/>
      <c r="B92" s="521" t="s">
        <v>542</v>
      </c>
      <c r="C92" s="522"/>
      <c r="D92" s="522"/>
      <c r="E92" s="522"/>
      <c r="F92" s="522"/>
      <c r="G92" s="522"/>
      <c r="H92" s="522"/>
      <c r="I92" s="522"/>
      <c r="J92" s="522"/>
      <c r="K92" s="523"/>
      <c r="L92" s="516"/>
    </row>
    <row r="93" spans="1:12" ht="15" customHeight="1">
      <c r="A93" s="516"/>
      <c r="B93" s="530"/>
      <c r="C93" s="518" t="s">
        <v>550</v>
      </c>
      <c r="K93" s="526"/>
      <c r="L93" s="516"/>
    </row>
    <row r="94" spans="1:12" ht="15" customHeight="1">
      <c r="A94" s="516"/>
      <c r="B94" s="530" t="s">
        <v>575</v>
      </c>
      <c r="C94" s="814">
        <v>312000000</v>
      </c>
      <c r="D94" s="814"/>
      <c r="E94" s="714" t="s">
        <v>549</v>
      </c>
      <c r="F94" s="714">
        <v>1000</v>
      </c>
      <c r="G94" s="714" t="s">
        <v>548</v>
      </c>
      <c r="H94" s="713">
        <f>C94/F94</f>
        <v>312000</v>
      </c>
      <c r="I94" s="518" t="s">
        <v>576</v>
      </c>
      <c r="K94" s="526"/>
      <c r="L94" s="516"/>
    </row>
    <row r="95" spans="1:12" ht="15" customHeight="1">
      <c r="A95" s="516"/>
      <c r="B95" s="530"/>
      <c r="E95" s="714"/>
      <c r="K95" s="526"/>
      <c r="L95" s="516"/>
    </row>
    <row r="96" spans="1:12" ht="15" customHeight="1">
      <c r="A96" s="516"/>
      <c r="B96" s="530"/>
      <c r="C96" s="518" t="s">
        <v>577</v>
      </c>
      <c r="E96" s="714"/>
      <c r="F96" s="518" t="s">
        <v>576</v>
      </c>
      <c r="K96" s="526"/>
      <c r="L96" s="516"/>
    </row>
    <row r="97" spans="1:12" ht="15" customHeight="1">
      <c r="A97" s="516"/>
      <c r="B97" s="530" t="s">
        <v>578</v>
      </c>
      <c r="C97" s="814">
        <v>50000</v>
      </c>
      <c r="D97" s="814"/>
      <c r="E97" s="714" t="s">
        <v>549</v>
      </c>
      <c r="F97" s="713">
        <f>H94</f>
        <v>312000</v>
      </c>
      <c r="G97" s="714" t="s">
        <v>548</v>
      </c>
      <c r="H97" s="531">
        <f>C97/F97</f>
        <v>0.16025641025641027</v>
      </c>
      <c r="I97" s="518" t="s">
        <v>579</v>
      </c>
      <c r="K97" s="526"/>
      <c r="L97" s="516"/>
    </row>
    <row r="98" spans="1:12" ht="15" customHeight="1">
      <c r="A98" s="516"/>
      <c r="B98" s="530"/>
      <c r="E98" s="714"/>
      <c r="K98" s="526"/>
      <c r="L98" s="516"/>
    </row>
    <row r="99" spans="1:12" ht="15" customHeight="1">
      <c r="A99" s="516"/>
      <c r="B99" s="536"/>
      <c r="C99" s="537" t="s">
        <v>590</v>
      </c>
      <c r="D99" s="537"/>
      <c r="E99" s="715"/>
      <c r="F99" s="537"/>
      <c r="G99" s="537"/>
      <c r="H99" s="537"/>
      <c r="I99" s="537"/>
      <c r="J99" s="537"/>
      <c r="K99" s="538"/>
      <c r="L99" s="516"/>
    </row>
    <row r="100" spans="1:12" ht="15" customHeight="1">
      <c r="A100" s="516"/>
      <c r="B100" s="530" t="s">
        <v>581</v>
      </c>
      <c r="C100" s="814">
        <v>2500000</v>
      </c>
      <c r="D100" s="814"/>
      <c r="E100" s="714" t="s">
        <v>582</v>
      </c>
      <c r="F100" s="544">
        <v>0.3</v>
      </c>
      <c r="G100" s="714" t="s">
        <v>548</v>
      </c>
      <c r="H100" s="709">
        <f>C100*F100</f>
        <v>750000</v>
      </c>
      <c r="I100" s="518" t="s">
        <v>583</v>
      </c>
      <c r="K100" s="526"/>
      <c r="L100" s="516"/>
    </row>
    <row r="101" spans="1:12" ht="15" customHeight="1">
      <c r="A101" s="516"/>
      <c r="B101" s="530"/>
      <c r="E101" s="714"/>
      <c r="K101" s="526"/>
      <c r="L101" s="516"/>
    </row>
    <row r="102" spans="1:12" ht="15" customHeight="1">
      <c r="A102" s="516"/>
      <c r="B102" s="536"/>
      <c r="C102" s="537" t="s">
        <v>584</v>
      </c>
      <c r="D102" s="537"/>
      <c r="E102" s="715"/>
      <c r="F102" s="537" t="s">
        <v>579</v>
      </c>
      <c r="G102" s="537"/>
      <c r="H102" s="537"/>
      <c r="I102" s="537"/>
      <c r="J102" s="537" t="s">
        <v>585</v>
      </c>
      <c r="K102" s="538"/>
      <c r="L102" s="516"/>
    </row>
    <row r="103" spans="1:12" ht="15" customHeight="1">
      <c r="A103" s="516"/>
      <c r="B103" s="530" t="s">
        <v>586</v>
      </c>
      <c r="C103" s="830">
        <f>H100</f>
        <v>750000</v>
      </c>
      <c r="D103" s="830"/>
      <c r="E103" s="714" t="s">
        <v>582</v>
      </c>
      <c r="F103" s="531">
        <f>H97</f>
        <v>0.16025641025641027</v>
      </c>
      <c r="G103" s="714" t="s">
        <v>549</v>
      </c>
      <c r="H103" s="714">
        <v>1000</v>
      </c>
      <c r="I103" s="714" t="s">
        <v>548</v>
      </c>
      <c r="J103" s="713">
        <f>C103*F103/H103</f>
        <v>120.19230769230771</v>
      </c>
      <c r="K103" s="526"/>
      <c r="L103" s="516"/>
    </row>
    <row r="104" spans="1:12" ht="15" customHeight="1" thickBot="1">
      <c r="A104" s="516"/>
      <c r="B104" s="527"/>
      <c r="C104" s="539"/>
      <c r="D104" s="539"/>
      <c r="E104" s="540"/>
      <c r="F104" s="541"/>
      <c r="G104" s="540"/>
      <c r="H104" s="540"/>
      <c r="I104" s="540"/>
      <c r="J104" s="542"/>
      <c r="K104" s="712"/>
      <c r="L104" s="516"/>
    </row>
    <row r="105" spans="1:12" ht="40.5" customHeight="1">
      <c r="A105" s="516"/>
      <c r="B105" s="822" t="s">
        <v>538</v>
      </c>
      <c r="C105" s="831"/>
      <c r="D105" s="831"/>
      <c r="E105" s="831"/>
      <c r="F105" s="831"/>
      <c r="G105" s="831"/>
      <c r="H105" s="831"/>
      <c r="I105" s="831"/>
      <c r="J105" s="831"/>
      <c r="K105" s="831"/>
      <c r="L105" s="516"/>
    </row>
    <row r="106" spans="1:12" ht="15" customHeight="1">
      <c r="A106" s="516"/>
      <c r="B106" s="815" t="s">
        <v>591</v>
      </c>
      <c r="C106" s="816"/>
      <c r="D106" s="816"/>
      <c r="E106" s="816"/>
      <c r="F106" s="816"/>
      <c r="G106" s="816"/>
      <c r="H106" s="816"/>
      <c r="I106" s="816"/>
      <c r="J106" s="816"/>
      <c r="K106" s="816"/>
      <c r="L106" s="516"/>
    </row>
    <row r="107" spans="1:12" ht="15" customHeight="1">
      <c r="A107" s="516"/>
      <c r="C107" s="545"/>
      <c r="D107" s="545"/>
      <c r="E107" s="714"/>
      <c r="F107" s="531"/>
      <c r="G107" s="714"/>
      <c r="H107" s="714"/>
      <c r="I107" s="714"/>
      <c r="J107" s="713"/>
      <c r="L107" s="516"/>
    </row>
    <row r="108" spans="1:12" ht="15" customHeight="1">
      <c r="A108" s="516"/>
      <c r="B108" s="815" t="s">
        <v>592</v>
      </c>
      <c r="C108" s="832"/>
      <c r="D108" s="832"/>
      <c r="E108" s="832"/>
      <c r="F108" s="832"/>
      <c r="G108" s="832"/>
      <c r="H108" s="832"/>
      <c r="I108" s="832"/>
      <c r="J108" s="832"/>
      <c r="K108" s="832"/>
      <c r="L108" s="516"/>
    </row>
    <row r="109" spans="1:12" ht="15" customHeight="1">
      <c r="A109" s="516"/>
      <c r="C109" s="545"/>
      <c r="D109" s="545"/>
      <c r="E109" s="714"/>
      <c r="F109" s="531"/>
      <c r="G109" s="714"/>
      <c r="H109" s="714"/>
      <c r="I109" s="714"/>
      <c r="J109" s="713"/>
      <c r="L109" s="516"/>
    </row>
    <row r="110" spans="1:12" ht="59.25" customHeight="1">
      <c r="A110" s="516"/>
      <c r="B110" s="820" t="s">
        <v>593</v>
      </c>
      <c r="C110" s="823"/>
      <c r="D110" s="823"/>
      <c r="E110" s="823"/>
      <c r="F110" s="823"/>
      <c r="G110" s="823"/>
      <c r="H110" s="823"/>
      <c r="I110" s="823"/>
      <c r="J110" s="823"/>
      <c r="K110" s="823"/>
      <c r="L110" s="516"/>
    </row>
    <row r="111" spans="1:12" ht="15" thickBot="1">
      <c r="A111" s="516"/>
      <c r="B111" s="708"/>
      <c r="C111" s="708"/>
      <c r="D111" s="708"/>
      <c r="E111" s="708"/>
      <c r="F111" s="708"/>
      <c r="G111" s="708"/>
      <c r="H111" s="708"/>
      <c r="I111" s="708"/>
      <c r="J111" s="708"/>
      <c r="K111" s="708"/>
      <c r="L111" s="516"/>
    </row>
    <row r="112" spans="1:12">
      <c r="A112" s="516"/>
      <c r="B112" s="521" t="s">
        <v>542</v>
      </c>
      <c r="C112" s="522"/>
      <c r="D112" s="522"/>
      <c r="E112" s="522"/>
      <c r="F112" s="522"/>
      <c r="G112" s="522"/>
      <c r="H112" s="522"/>
      <c r="I112" s="522"/>
      <c r="J112" s="522"/>
      <c r="K112" s="523"/>
      <c r="L112" s="516"/>
    </row>
    <row r="113" spans="1:12">
      <c r="A113" s="516"/>
      <c r="B113" s="530"/>
      <c r="C113" s="518" t="s">
        <v>550</v>
      </c>
      <c r="K113" s="526"/>
      <c r="L113" s="516"/>
    </row>
    <row r="114" spans="1:12">
      <c r="A114" s="516"/>
      <c r="B114" s="530" t="s">
        <v>575</v>
      </c>
      <c r="C114" s="814">
        <v>312000000</v>
      </c>
      <c r="D114" s="814"/>
      <c r="E114" s="714" t="s">
        <v>549</v>
      </c>
      <c r="F114" s="714">
        <v>1000</v>
      </c>
      <c r="G114" s="714" t="s">
        <v>548</v>
      </c>
      <c r="H114" s="713">
        <f>C114/F114</f>
        <v>312000</v>
      </c>
      <c r="I114" s="518" t="s">
        <v>576</v>
      </c>
      <c r="K114" s="526"/>
      <c r="L114" s="516"/>
    </row>
    <row r="115" spans="1:12">
      <c r="A115" s="516"/>
      <c r="B115" s="530"/>
      <c r="E115" s="714"/>
      <c r="K115" s="526"/>
      <c r="L115" s="516"/>
    </row>
    <row r="116" spans="1:12">
      <c r="A116" s="516"/>
      <c r="B116" s="530"/>
      <c r="C116" s="518" t="s">
        <v>577</v>
      </c>
      <c r="E116" s="714"/>
      <c r="F116" s="518" t="s">
        <v>576</v>
      </c>
      <c r="K116" s="526"/>
      <c r="L116" s="516"/>
    </row>
    <row r="117" spans="1:12">
      <c r="A117" s="516"/>
      <c r="B117" s="530" t="s">
        <v>578</v>
      </c>
      <c r="C117" s="814">
        <v>50000</v>
      </c>
      <c r="D117" s="814"/>
      <c r="E117" s="714" t="s">
        <v>549</v>
      </c>
      <c r="F117" s="713">
        <f>H114</f>
        <v>312000</v>
      </c>
      <c r="G117" s="714" t="s">
        <v>548</v>
      </c>
      <c r="H117" s="531">
        <f>C117/F117</f>
        <v>0.16025641025641027</v>
      </c>
      <c r="I117" s="518" t="s">
        <v>579</v>
      </c>
      <c r="K117" s="526"/>
      <c r="L117" s="516"/>
    </row>
    <row r="118" spans="1:12">
      <c r="A118" s="516"/>
      <c r="B118" s="530"/>
      <c r="E118" s="714"/>
      <c r="K118" s="526"/>
      <c r="L118" s="516"/>
    </row>
    <row r="119" spans="1:12">
      <c r="A119" s="516"/>
      <c r="B119" s="536"/>
      <c r="C119" s="537" t="s">
        <v>590</v>
      </c>
      <c r="D119" s="537"/>
      <c r="E119" s="715"/>
      <c r="F119" s="537"/>
      <c r="G119" s="537"/>
      <c r="H119" s="537"/>
      <c r="I119" s="537"/>
      <c r="J119" s="537"/>
      <c r="K119" s="538"/>
      <c r="L119" s="516"/>
    </row>
    <row r="120" spans="1:12">
      <c r="A120" s="516"/>
      <c r="B120" s="530" t="s">
        <v>581</v>
      </c>
      <c r="C120" s="814">
        <v>2500000</v>
      </c>
      <c r="D120" s="814"/>
      <c r="E120" s="714" t="s">
        <v>582</v>
      </c>
      <c r="F120" s="544">
        <v>0.25</v>
      </c>
      <c r="G120" s="714" t="s">
        <v>548</v>
      </c>
      <c r="H120" s="709">
        <f>C120*F120</f>
        <v>625000</v>
      </c>
      <c r="I120" s="518" t="s">
        <v>583</v>
      </c>
      <c r="K120" s="526"/>
      <c r="L120" s="516"/>
    </row>
    <row r="121" spans="1:12">
      <c r="A121" s="516"/>
      <c r="B121" s="530"/>
      <c r="E121" s="714"/>
      <c r="K121" s="526"/>
      <c r="L121" s="516"/>
    </row>
    <row r="122" spans="1:12">
      <c r="A122" s="516"/>
      <c r="B122" s="536"/>
      <c r="C122" s="537" t="s">
        <v>584</v>
      </c>
      <c r="D122" s="537"/>
      <c r="E122" s="715"/>
      <c r="F122" s="537" t="s">
        <v>579</v>
      </c>
      <c r="G122" s="537"/>
      <c r="H122" s="537"/>
      <c r="I122" s="537"/>
      <c r="J122" s="537" t="s">
        <v>585</v>
      </c>
      <c r="K122" s="538"/>
      <c r="L122" s="516"/>
    </row>
    <row r="123" spans="1:12">
      <c r="A123" s="516"/>
      <c r="B123" s="530" t="s">
        <v>586</v>
      </c>
      <c r="C123" s="830">
        <f>H120</f>
        <v>625000</v>
      </c>
      <c r="D123" s="830"/>
      <c r="E123" s="714" t="s">
        <v>582</v>
      </c>
      <c r="F123" s="531">
        <f>H117</f>
        <v>0.16025641025641027</v>
      </c>
      <c r="G123" s="714" t="s">
        <v>549</v>
      </c>
      <c r="H123" s="714">
        <v>1000</v>
      </c>
      <c r="I123" s="714" t="s">
        <v>548</v>
      </c>
      <c r="J123" s="713">
        <f>C123*F123/H123</f>
        <v>100.16025641025642</v>
      </c>
      <c r="K123" s="526"/>
      <c r="L123" s="516"/>
    </row>
    <row r="124" spans="1:12" ht="15" thickBot="1">
      <c r="A124" s="516"/>
      <c r="B124" s="527"/>
      <c r="C124" s="539"/>
      <c r="D124" s="539"/>
      <c r="E124" s="540"/>
      <c r="F124" s="541"/>
      <c r="G124" s="540"/>
      <c r="H124" s="540"/>
      <c r="I124" s="540"/>
      <c r="J124" s="542"/>
      <c r="K124" s="712"/>
      <c r="L124" s="516"/>
    </row>
    <row r="125" spans="1:12" ht="40.5" customHeight="1">
      <c r="A125" s="516"/>
      <c r="B125" s="822" t="s">
        <v>538</v>
      </c>
      <c r="C125" s="822"/>
      <c r="D125" s="822"/>
      <c r="E125" s="822"/>
      <c r="F125" s="822"/>
      <c r="G125" s="822"/>
      <c r="H125" s="822"/>
      <c r="I125" s="822"/>
      <c r="J125" s="822"/>
      <c r="K125" s="822"/>
      <c r="L125" s="516"/>
    </row>
    <row r="126" spans="1:12">
      <c r="A126" s="516"/>
      <c r="B126" s="815" t="s">
        <v>594</v>
      </c>
      <c r="C126" s="815"/>
      <c r="D126" s="815"/>
      <c r="E126" s="815"/>
      <c r="F126" s="815"/>
      <c r="G126" s="815"/>
      <c r="H126" s="815"/>
      <c r="I126" s="815"/>
      <c r="J126" s="815"/>
      <c r="K126" s="815"/>
      <c r="L126" s="516"/>
    </row>
    <row r="127" spans="1:12">
      <c r="A127" s="516"/>
      <c r="B127" s="708"/>
      <c r="C127" s="708"/>
      <c r="D127" s="708"/>
      <c r="E127" s="708"/>
      <c r="F127" s="708"/>
      <c r="G127" s="708"/>
      <c r="H127" s="708"/>
      <c r="I127" s="708"/>
      <c r="J127" s="708"/>
      <c r="K127" s="708"/>
      <c r="L127" s="516"/>
    </row>
    <row r="128" spans="1:12">
      <c r="A128" s="516"/>
      <c r="B128" s="815" t="s">
        <v>595</v>
      </c>
      <c r="C128" s="815"/>
      <c r="D128" s="815"/>
      <c r="E128" s="815"/>
      <c r="F128" s="815"/>
      <c r="G128" s="815"/>
      <c r="H128" s="815"/>
      <c r="I128" s="815"/>
      <c r="J128" s="815"/>
      <c r="K128" s="815"/>
      <c r="L128" s="516"/>
    </row>
    <row r="129" spans="1:12">
      <c r="A129" s="516"/>
      <c r="B129" s="707"/>
      <c r="C129" s="707"/>
      <c r="D129" s="707"/>
      <c r="E129" s="707"/>
      <c r="F129" s="707"/>
      <c r="G129" s="707"/>
      <c r="H129" s="707"/>
      <c r="I129" s="707"/>
      <c r="J129" s="707"/>
      <c r="K129" s="707"/>
      <c r="L129" s="516"/>
    </row>
    <row r="130" spans="1:12" ht="74.25" customHeight="1">
      <c r="A130" s="516"/>
      <c r="B130" s="820" t="s">
        <v>596</v>
      </c>
      <c r="C130" s="820"/>
      <c r="D130" s="820"/>
      <c r="E130" s="820"/>
      <c r="F130" s="820"/>
      <c r="G130" s="820"/>
      <c r="H130" s="820"/>
      <c r="I130" s="820"/>
      <c r="J130" s="820"/>
      <c r="K130" s="820"/>
      <c r="L130" s="516"/>
    </row>
    <row r="131" spans="1:12" ht="15" thickBot="1">
      <c r="A131" s="516"/>
      <c r="L131" s="516"/>
    </row>
    <row r="132" spans="1:12">
      <c r="A132" s="516"/>
      <c r="B132" s="521" t="s">
        <v>542</v>
      </c>
      <c r="C132" s="522"/>
      <c r="D132" s="522"/>
      <c r="E132" s="522"/>
      <c r="F132" s="522"/>
      <c r="G132" s="522"/>
      <c r="H132" s="522"/>
      <c r="I132" s="522"/>
      <c r="J132" s="522"/>
      <c r="K132" s="523"/>
      <c r="L132" s="516"/>
    </row>
    <row r="133" spans="1:12">
      <c r="A133" s="516"/>
      <c r="B133" s="530"/>
      <c r="C133" s="836" t="s">
        <v>597</v>
      </c>
      <c r="D133" s="836"/>
      <c r="F133" s="714" t="s">
        <v>598</v>
      </c>
      <c r="H133" s="836" t="s">
        <v>583</v>
      </c>
      <c r="I133" s="836"/>
      <c r="K133" s="526"/>
      <c r="L133" s="516"/>
    </row>
    <row r="134" spans="1:12">
      <c r="A134" s="516"/>
      <c r="B134" s="530" t="s">
        <v>575</v>
      </c>
      <c r="C134" s="814">
        <v>100000</v>
      </c>
      <c r="D134" s="814"/>
      <c r="E134" s="714" t="s">
        <v>582</v>
      </c>
      <c r="F134" s="714">
        <v>0.115</v>
      </c>
      <c r="G134" s="714" t="s">
        <v>548</v>
      </c>
      <c r="H134" s="824">
        <f>C134*F134</f>
        <v>11500</v>
      </c>
      <c r="I134" s="824"/>
      <c r="K134" s="526"/>
      <c r="L134" s="516"/>
    </row>
    <row r="135" spans="1:12">
      <c r="A135" s="516"/>
      <c r="B135" s="530"/>
      <c r="K135" s="526"/>
      <c r="L135" s="516"/>
    </row>
    <row r="136" spans="1:12">
      <c r="A136" s="516"/>
      <c r="B136" s="536"/>
      <c r="C136" s="837" t="s">
        <v>583</v>
      </c>
      <c r="D136" s="837"/>
      <c r="E136" s="537"/>
      <c r="F136" s="715" t="s">
        <v>599</v>
      </c>
      <c r="G136" s="715"/>
      <c r="H136" s="537"/>
      <c r="I136" s="537"/>
      <c r="J136" s="537" t="s">
        <v>600</v>
      </c>
      <c r="K136" s="538"/>
      <c r="L136" s="516"/>
    </row>
    <row r="137" spans="1:12">
      <c r="A137" s="516"/>
      <c r="B137" s="530" t="s">
        <v>578</v>
      </c>
      <c r="C137" s="824">
        <f>H134</f>
        <v>11500</v>
      </c>
      <c r="D137" s="824"/>
      <c r="E137" s="714" t="s">
        <v>582</v>
      </c>
      <c r="F137" s="546">
        <v>52.869</v>
      </c>
      <c r="G137" s="714" t="s">
        <v>549</v>
      </c>
      <c r="H137" s="714">
        <v>1000</v>
      </c>
      <c r="I137" s="714" t="s">
        <v>548</v>
      </c>
      <c r="J137" s="528">
        <f>C137*F137/H137</f>
        <v>607.99350000000004</v>
      </c>
      <c r="K137" s="526"/>
      <c r="L137" s="516"/>
    </row>
    <row r="138" spans="1:12" ht="15" thickBot="1">
      <c r="A138" s="516"/>
      <c r="B138" s="527"/>
      <c r="C138" s="547"/>
      <c r="D138" s="547"/>
      <c r="E138" s="540"/>
      <c r="F138" s="548"/>
      <c r="G138" s="540"/>
      <c r="H138" s="540"/>
      <c r="I138" s="540"/>
      <c r="J138" s="549"/>
      <c r="K138" s="712"/>
      <c r="L138" s="516"/>
    </row>
    <row r="139" spans="1:12" ht="40.5" customHeight="1">
      <c r="A139" s="516"/>
      <c r="B139" s="550" t="s">
        <v>538</v>
      </c>
      <c r="C139" s="551"/>
      <c r="D139" s="551"/>
      <c r="E139" s="552"/>
      <c r="F139" s="553"/>
      <c r="G139" s="552"/>
      <c r="H139" s="552"/>
      <c r="I139" s="552"/>
      <c r="J139" s="554"/>
      <c r="K139" s="555"/>
      <c r="L139" s="516"/>
    </row>
    <row r="140" spans="1:12">
      <c r="A140" s="516"/>
      <c r="B140" s="556" t="s">
        <v>601</v>
      </c>
      <c r="C140" s="557"/>
      <c r="D140" s="557"/>
      <c r="E140" s="558"/>
      <c r="F140" s="559"/>
      <c r="G140" s="558"/>
      <c r="H140" s="558"/>
      <c r="I140" s="558"/>
      <c r="J140" s="560"/>
      <c r="K140" s="561"/>
      <c r="L140" s="516"/>
    </row>
    <row r="141" spans="1:12">
      <c r="A141" s="516"/>
      <c r="B141" s="530"/>
      <c r="C141" s="709"/>
      <c r="D141" s="709"/>
      <c r="E141" s="714"/>
      <c r="F141" s="562"/>
      <c r="G141" s="714"/>
      <c r="H141" s="714"/>
      <c r="I141" s="714"/>
      <c r="J141" s="528"/>
      <c r="K141" s="526"/>
      <c r="L141" s="516"/>
    </row>
    <row r="142" spans="1:12">
      <c r="A142" s="516"/>
      <c r="B142" s="556" t="s">
        <v>602</v>
      </c>
      <c r="C142" s="557"/>
      <c r="D142" s="557"/>
      <c r="E142" s="558"/>
      <c r="F142" s="559"/>
      <c r="G142" s="558"/>
      <c r="H142" s="558"/>
      <c r="I142" s="558"/>
      <c r="J142" s="560"/>
      <c r="K142" s="561"/>
      <c r="L142" s="516"/>
    </row>
    <row r="143" spans="1:12">
      <c r="A143" s="516"/>
      <c r="B143" s="530"/>
      <c r="C143" s="709"/>
      <c r="D143" s="709"/>
      <c r="E143" s="714"/>
      <c r="F143" s="562"/>
      <c r="G143" s="714"/>
      <c r="H143" s="714"/>
      <c r="I143" s="714"/>
      <c r="J143" s="528"/>
      <c r="K143" s="526"/>
      <c r="L143" s="516"/>
    </row>
    <row r="144" spans="1:12" ht="76.5" customHeight="1">
      <c r="A144" s="516"/>
      <c r="B144" s="838" t="s">
        <v>603</v>
      </c>
      <c r="C144" s="839"/>
      <c r="D144" s="839"/>
      <c r="E144" s="839"/>
      <c r="F144" s="839"/>
      <c r="G144" s="839"/>
      <c r="H144" s="839"/>
      <c r="I144" s="839"/>
      <c r="J144" s="839"/>
      <c r="K144" s="840"/>
      <c r="L144" s="516"/>
    </row>
    <row r="145" spans="1:12" ht="15" thickBot="1">
      <c r="A145" s="516"/>
      <c r="B145" s="530"/>
      <c r="C145" s="709"/>
      <c r="D145" s="709"/>
      <c r="E145" s="714"/>
      <c r="F145" s="562"/>
      <c r="G145" s="714"/>
      <c r="H145" s="714"/>
      <c r="I145" s="714"/>
      <c r="J145" s="528"/>
      <c r="K145" s="526"/>
      <c r="L145" s="516"/>
    </row>
    <row r="146" spans="1:12">
      <c r="A146" s="516"/>
      <c r="B146" s="521" t="s">
        <v>542</v>
      </c>
      <c r="C146" s="563"/>
      <c r="D146" s="563"/>
      <c r="E146" s="564"/>
      <c r="F146" s="565"/>
      <c r="G146" s="564"/>
      <c r="H146" s="564"/>
      <c r="I146" s="564"/>
      <c r="J146" s="566"/>
      <c r="K146" s="523"/>
      <c r="L146" s="516"/>
    </row>
    <row r="147" spans="1:12">
      <c r="A147" s="516"/>
      <c r="B147" s="530"/>
      <c r="C147" s="824" t="s">
        <v>604</v>
      </c>
      <c r="D147" s="824"/>
      <c r="E147" s="714"/>
      <c r="F147" s="562" t="s">
        <v>605</v>
      </c>
      <c r="G147" s="714"/>
      <c r="H147" s="714"/>
      <c r="I147" s="714"/>
      <c r="J147" s="834" t="s">
        <v>606</v>
      </c>
      <c r="K147" s="841"/>
      <c r="L147" s="516"/>
    </row>
    <row r="148" spans="1:12">
      <c r="A148" s="516"/>
      <c r="B148" s="530"/>
      <c r="C148" s="833">
        <v>52.869</v>
      </c>
      <c r="D148" s="833"/>
      <c r="E148" s="714" t="s">
        <v>582</v>
      </c>
      <c r="F148" s="706">
        <v>312000000</v>
      </c>
      <c r="G148" s="567" t="s">
        <v>549</v>
      </c>
      <c r="H148" s="714">
        <v>1000</v>
      </c>
      <c r="I148" s="714" t="s">
        <v>548</v>
      </c>
      <c r="J148" s="834">
        <f>C148*(F148/1000)</f>
        <v>16495128</v>
      </c>
      <c r="K148" s="835"/>
      <c r="L148" s="516"/>
    </row>
    <row r="149" spans="1:12" ht="15" thickBot="1">
      <c r="A149" s="516"/>
      <c r="B149" s="527"/>
      <c r="C149" s="547"/>
      <c r="D149" s="547"/>
      <c r="E149" s="540"/>
      <c r="F149" s="548"/>
      <c r="G149" s="540"/>
      <c r="H149" s="540"/>
      <c r="I149" s="540"/>
      <c r="J149" s="549"/>
      <c r="K149" s="712"/>
      <c r="L149" s="516"/>
    </row>
    <row r="150" spans="1:12" ht="15" thickBot="1">
      <c r="A150" s="516"/>
      <c r="B150" s="527"/>
      <c r="C150" s="711"/>
      <c r="D150" s="711"/>
      <c r="E150" s="711"/>
      <c r="F150" s="711"/>
      <c r="G150" s="711"/>
      <c r="H150" s="711"/>
      <c r="I150" s="711"/>
      <c r="J150" s="711"/>
      <c r="K150" s="712"/>
      <c r="L150" s="516"/>
    </row>
    <row r="151" spans="1:12">
      <c r="A151" s="516"/>
      <c r="B151" s="516"/>
      <c r="C151" s="516"/>
      <c r="D151" s="516"/>
      <c r="E151" s="516"/>
      <c r="F151" s="516"/>
      <c r="G151" s="516"/>
      <c r="H151" s="516"/>
      <c r="I151" s="516"/>
      <c r="J151" s="516"/>
      <c r="K151" s="516"/>
      <c r="L151" s="516"/>
    </row>
    <row r="152" spans="1:12">
      <c r="A152" s="516"/>
      <c r="B152" s="516"/>
      <c r="C152" s="516"/>
      <c r="D152" s="516"/>
      <c r="E152" s="516"/>
      <c r="F152" s="516"/>
      <c r="G152" s="516"/>
      <c r="H152" s="516"/>
      <c r="I152" s="516"/>
      <c r="J152" s="516"/>
      <c r="K152" s="516"/>
      <c r="L152" s="516"/>
    </row>
    <row r="153" spans="1:12">
      <c r="A153" s="516"/>
      <c r="B153" s="516"/>
      <c r="C153" s="516"/>
      <c r="D153" s="516"/>
      <c r="E153" s="516"/>
      <c r="F153" s="516"/>
      <c r="G153" s="516"/>
      <c r="H153" s="516"/>
      <c r="I153" s="516"/>
      <c r="J153" s="516"/>
      <c r="K153" s="516"/>
      <c r="L153" s="516"/>
    </row>
    <row r="154" spans="1:12">
      <c r="A154" s="568"/>
      <c r="B154" s="568"/>
      <c r="C154" s="568"/>
      <c r="D154" s="568"/>
      <c r="E154" s="568"/>
      <c r="F154" s="568"/>
      <c r="G154" s="568"/>
      <c r="H154" s="568"/>
      <c r="I154" s="568"/>
      <c r="J154" s="568"/>
      <c r="K154" s="568"/>
      <c r="L154" s="568"/>
    </row>
    <row r="155" spans="1:12">
      <c r="A155" s="568"/>
      <c r="B155" s="568"/>
      <c r="C155" s="568"/>
      <c r="D155" s="568"/>
      <c r="E155" s="568"/>
      <c r="F155" s="568"/>
      <c r="G155" s="568"/>
      <c r="H155" s="568"/>
      <c r="I155" s="568"/>
      <c r="J155" s="568"/>
      <c r="K155" s="568"/>
      <c r="L155" s="568"/>
    </row>
    <row r="156" spans="1:12">
      <c r="A156" s="568"/>
      <c r="B156" s="568"/>
      <c r="C156" s="568"/>
      <c r="D156" s="568"/>
      <c r="E156" s="568"/>
      <c r="F156" s="568"/>
      <c r="G156" s="568"/>
      <c r="H156" s="568"/>
      <c r="I156" s="568"/>
      <c r="J156" s="568"/>
      <c r="K156" s="568"/>
      <c r="L156" s="568"/>
    </row>
    <row r="157" spans="1:12">
      <c r="A157" s="568"/>
      <c r="B157" s="568"/>
      <c r="C157" s="568"/>
      <c r="D157" s="568"/>
      <c r="E157" s="568"/>
      <c r="F157" s="568"/>
      <c r="G157" s="568"/>
      <c r="H157" s="568"/>
      <c r="I157" s="568"/>
      <c r="J157" s="568"/>
      <c r="K157" s="568"/>
      <c r="L157" s="568"/>
    </row>
    <row r="158" spans="1:12">
      <c r="A158" s="568"/>
      <c r="B158" s="568"/>
      <c r="C158" s="568"/>
      <c r="D158" s="568"/>
      <c r="E158" s="568"/>
      <c r="F158" s="568"/>
      <c r="G158" s="568"/>
      <c r="H158" s="568"/>
      <c r="I158" s="568"/>
      <c r="J158" s="568"/>
      <c r="K158" s="568"/>
      <c r="L158" s="568"/>
    </row>
    <row r="159" spans="1:12">
      <c r="A159" s="568"/>
      <c r="B159" s="568"/>
      <c r="C159" s="568"/>
      <c r="D159" s="568"/>
      <c r="E159" s="568"/>
      <c r="F159" s="568"/>
      <c r="G159" s="568"/>
      <c r="H159" s="568"/>
      <c r="I159" s="568"/>
      <c r="J159" s="568"/>
      <c r="K159" s="568"/>
      <c r="L159" s="568"/>
    </row>
    <row r="160" spans="1:12">
      <c r="A160" s="568"/>
      <c r="B160" s="568"/>
      <c r="C160" s="568"/>
      <c r="D160" s="568"/>
      <c r="E160" s="568"/>
      <c r="F160" s="568"/>
      <c r="G160" s="568"/>
      <c r="H160" s="568"/>
      <c r="I160" s="568"/>
      <c r="J160" s="568"/>
      <c r="K160" s="568"/>
      <c r="L160" s="568"/>
    </row>
    <row r="161" spans="1:12">
      <c r="A161" s="568"/>
      <c r="B161" s="568"/>
      <c r="C161" s="568"/>
      <c r="D161" s="568"/>
      <c r="E161" s="568"/>
      <c r="F161" s="568"/>
      <c r="G161" s="568"/>
      <c r="H161" s="568"/>
      <c r="I161" s="568"/>
      <c r="J161" s="568"/>
      <c r="K161" s="568"/>
      <c r="L161" s="568"/>
    </row>
    <row r="162" spans="1:12">
      <c r="A162" s="568"/>
      <c r="B162" s="568"/>
      <c r="C162" s="568"/>
      <c r="D162" s="568"/>
      <c r="E162" s="568"/>
      <c r="F162" s="568"/>
      <c r="G162" s="568"/>
      <c r="H162" s="568"/>
      <c r="I162" s="568"/>
      <c r="J162" s="568"/>
      <c r="K162" s="568"/>
      <c r="L162" s="568"/>
    </row>
    <row r="163" spans="1:12">
      <c r="A163" s="568"/>
      <c r="B163" s="568"/>
      <c r="C163" s="568"/>
      <c r="D163" s="568"/>
      <c r="E163" s="568"/>
      <c r="F163" s="568"/>
      <c r="G163" s="568"/>
      <c r="H163" s="568"/>
      <c r="I163" s="568"/>
      <c r="J163" s="568"/>
      <c r="K163" s="568"/>
      <c r="L163" s="568"/>
    </row>
    <row r="164" spans="1:12">
      <c r="A164" s="568"/>
      <c r="B164" s="568"/>
      <c r="C164" s="568"/>
      <c r="D164" s="568"/>
      <c r="E164" s="568"/>
      <c r="F164" s="568"/>
      <c r="G164" s="568"/>
      <c r="H164" s="568"/>
      <c r="I164" s="568"/>
      <c r="J164" s="568"/>
      <c r="K164" s="568"/>
      <c r="L164" s="568"/>
    </row>
    <row r="165" spans="1:12">
      <c r="A165" s="568"/>
      <c r="B165" s="568"/>
      <c r="C165" s="568"/>
      <c r="D165" s="568"/>
      <c r="E165" s="568"/>
      <c r="F165" s="568"/>
      <c r="G165" s="568"/>
      <c r="H165" s="568"/>
      <c r="I165" s="568"/>
      <c r="J165" s="568"/>
      <c r="K165" s="568"/>
      <c r="L165" s="568"/>
    </row>
    <row r="166" spans="1:12">
      <c r="A166" s="568"/>
      <c r="B166" s="568"/>
      <c r="C166" s="568"/>
      <c r="D166" s="568"/>
      <c r="E166" s="568"/>
      <c r="F166" s="568"/>
      <c r="G166" s="568"/>
      <c r="H166" s="568"/>
      <c r="I166" s="568"/>
      <c r="J166" s="568"/>
      <c r="K166" s="568"/>
      <c r="L166" s="568"/>
    </row>
    <row r="167" spans="1:12">
      <c r="A167" s="568"/>
      <c r="B167" s="568"/>
      <c r="C167" s="568"/>
      <c r="D167" s="568"/>
      <c r="E167" s="568"/>
      <c r="F167" s="568"/>
      <c r="G167" s="568"/>
      <c r="H167" s="568"/>
      <c r="I167" s="568"/>
      <c r="J167" s="568"/>
      <c r="K167" s="568"/>
      <c r="L167" s="568"/>
    </row>
    <row r="168" spans="1:12">
      <c r="A168" s="568"/>
      <c r="B168" s="568"/>
      <c r="C168" s="568"/>
      <c r="D168" s="568"/>
      <c r="E168" s="568"/>
      <c r="F168" s="568"/>
      <c r="G168" s="568"/>
      <c r="H168" s="568"/>
      <c r="I168" s="568"/>
      <c r="J168" s="568"/>
      <c r="K168" s="568"/>
      <c r="L168" s="568"/>
    </row>
    <row r="169" spans="1:12">
      <c r="A169" s="568"/>
      <c r="B169" s="568"/>
      <c r="C169" s="568"/>
      <c r="D169" s="568"/>
      <c r="E169" s="568"/>
      <c r="F169" s="568"/>
      <c r="G169" s="568"/>
      <c r="H169" s="568"/>
      <c r="I169" s="568"/>
      <c r="J169" s="568"/>
      <c r="K169" s="568"/>
      <c r="L169" s="568"/>
    </row>
    <row r="170" spans="1:12">
      <c r="A170" s="568"/>
      <c r="B170" s="568"/>
      <c r="C170" s="568"/>
      <c r="D170" s="568"/>
      <c r="E170" s="568"/>
      <c r="F170" s="568"/>
      <c r="G170" s="568"/>
      <c r="H170" s="568"/>
      <c r="I170" s="568"/>
      <c r="J170" s="568"/>
      <c r="K170" s="568"/>
      <c r="L170" s="568"/>
    </row>
    <row r="171" spans="1:12">
      <c r="A171" s="568"/>
      <c r="B171" s="568"/>
      <c r="C171" s="568"/>
      <c r="D171" s="568"/>
      <c r="E171" s="568"/>
      <c r="F171" s="568"/>
      <c r="G171" s="568"/>
      <c r="H171" s="568"/>
      <c r="I171" s="568"/>
      <c r="J171" s="568"/>
      <c r="K171" s="568"/>
      <c r="L171" s="568"/>
    </row>
    <row r="172" spans="1:12">
      <c r="A172" s="568"/>
      <c r="B172" s="568"/>
      <c r="C172" s="568"/>
      <c r="D172" s="568"/>
      <c r="E172" s="568"/>
      <c r="F172" s="568"/>
      <c r="G172" s="568"/>
      <c r="H172" s="568"/>
      <c r="I172" s="568"/>
      <c r="J172" s="568"/>
      <c r="K172" s="568"/>
      <c r="L172" s="568"/>
    </row>
    <row r="173" spans="1:12">
      <c r="A173" s="568"/>
      <c r="B173" s="568"/>
      <c r="C173" s="568"/>
      <c r="D173" s="568"/>
      <c r="E173" s="568"/>
      <c r="F173" s="568"/>
      <c r="G173" s="568"/>
      <c r="H173" s="568"/>
      <c r="I173" s="568"/>
      <c r="J173" s="568"/>
      <c r="K173" s="568"/>
      <c r="L173" s="568"/>
    </row>
    <row r="174" spans="1:12">
      <c r="A174" s="568"/>
      <c r="B174" s="568"/>
      <c r="C174" s="568"/>
      <c r="D174" s="568"/>
      <c r="E174" s="568"/>
      <c r="F174" s="568"/>
      <c r="G174" s="568"/>
      <c r="H174" s="568"/>
      <c r="I174" s="568"/>
      <c r="J174" s="568"/>
      <c r="K174" s="568"/>
      <c r="L174" s="568"/>
    </row>
    <row r="175" spans="1:12">
      <c r="A175" s="568"/>
      <c r="B175" s="568"/>
      <c r="C175" s="568"/>
      <c r="D175" s="568"/>
      <c r="E175" s="568"/>
      <c r="F175" s="568"/>
      <c r="G175" s="568"/>
      <c r="H175" s="568"/>
      <c r="I175" s="568"/>
      <c r="J175" s="568"/>
      <c r="K175" s="568"/>
      <c r="L175" s="568"/>
    </row>
    <row r="176" spans="1:12">
      <c r="A176" s="568"/>
      <c r="B176" s="568"/>
      <c r="C176" s="568"/>
      <c r="D176" s="568"/>
      <c r="E176" s="568"/>
      <c r="F176" s="568"/>
      <c r="G176" s="568"/>
      <c r="H176" s="568"/>
      <c r="I176" s="568"/>
      <c r="J176" s="568"/>
      <c r="K176" s="568"/>
      <c r="L176" s="568"/>
    </row>
    <row r="177" spans="1:12">
      <c r="A177" s="568"/>
      <c r="B177" s="568"/>
      <c r="C177" s="568"/>
      <c r="D177" s="568"/>
      <c r="E177" s="568"/>
      <c r="F177" s="568"/>
      <c r="G177" s="568"/>
      <c r="H177" s="568"/>
      <c r="I177" s="568"/>
      <c r="J177" s="568"/>
      <c r="K177" s="568"/>
      <c r="L177" s="568"/>
    </row>
    <row r="178" spans="1:12">
      <c r="A178" s="568"/>
      <c r="B178" s="568"/>
      <c r="C178" s="568"/>
      <c r="D178" s="568"/>
      <c r="E178" s="568"/>
      <c r="F178" s="568"/>
      <c r="G178" s="568"/>
      <c r="H178" s="568"/>
      <c r="I178" s="568"/>
      <c r="J178" s="568"/>
      <c r="K178" s="568"/>
      <c r="L178" s="568"/>
    </row>
    <row r="179" spans="1:12">
      <c r="A179" s="568"/>
      <c r="B179" s="568"/>
      <c r="C179" s="568"/>
      <c r="D179" s="568"/>
      <c r="E179" s="568"/>
      <c r="F179" s="568"/>
      <c r="G179" s="568"/>
      <c r="H179" s="568"/>
      <c r="I179" s="568"/>
      <c r="J179" s="568"/>
      <c r="K179" s="568"/>
      <c r="L179" s="568"/>
    </row>
    <row r="180" spans="1:12">
      <c r="A180" s="568"/>
      <c r="B180" s="568"/>
      <c r="C180" s="568"/>
      <c r="D180" s="568"/>
      <c r="E180" s="568"/>
      <c r="F180" s="568"/>
      <c r="G180" s="568"/>
      <c r="H180" s="568"/>
      <c r="I180" s="568"/>
      <c r="J180" s="568"/>
      <c r="K180" s="568"/>
      <c r="L180" s="568"/>
    </row>
    <row r="181" spans="1:12">
      <c r="A181" s="568"/>
      <c r="B181" s="568"/>
      <c r="C181" s="568"/>
      <c r="D181" s="568"/>
      <c r="E181" s="568"/>
      <c r="F181" s="568"/>
      <c r="G181" s="568"/>
      <c r="H181" s="568"/>
      <c r="I181" s="568"/>
      <c r="J181" s="568"/>
      <c r="K181" s="568"/>
      <c r="L181" s="568"/>
    </row>
    <row r="182" spans="1:12">
      <c r="A182" s="568"/>
      <c r="B182" s="568"/>
      <c r="C182" s="568"/>
      <c r="D182" s="568"/>
      <c r="E182" s="568"/>
      <c r="F182" s="568"/>
      <c r="G182" s="568"/>
      <c r="H182" s="568"/>
      <c r="I182" s="568"/>
      <c r="J182" s="568"/>
      <c r="K182" s="568"/>
      <c r="L182" s="568"/>
    </row>
    <row r="183" spans="1:12">
      <c r="A183" s="568"/>
      <c r="B183" s="568"/>
      <c r="C183" s="568"/>
      <c r="D183" s="568"/>
      <c r="E183" s="568"/>
      <c r="F183" s="568"/>
      <c r="G183" s="568"/>
      <c r="H183" s="568"/>
      <c r="I183" s="568"/>
      <c r="J183" s="568"/>
      <c r="K183" s="568"/>
      <c r="L183" s="568"/>
    </row>
    <row r="184" spans="1:12">
      <c r="A184" s="568"/>
      <c r="B184" s="568"/>
      <c r="C184" s="568"/>
      <c r="D184" s="568"/>
      <c r="E184" s="568"/>
      <c r="F184" s="568"/>
      <c r="G184" s="568"/>
      <c r="H184" s="568"/>
      <c r="I184" s="568"/>
      <c r="J184" s="568"/>
      <c r="K184" s="568"/>
      <c r="L184" s="568"/>
    </row>
    <row r="185" spans="1:12">
      <c r="A185" s="568"/>
      <c r="B185" s="568"/>
      <c r="C185" s="568"/>
      <c r="D185" s="568"/>
      <c r="E185" s="568"/>
      <c r="F185" s="568"/>
      <c r="G185" s="568"/>
      <c r="H185" s="568"/>
      <c r="I185" s="568"/>
      <c r="J185" s="568"/>
      <c r="K185" s="568"/>
      <c r="L185" s="568"/>
    </row>
    <row r="186" spans="1:12">
      <c r="A186" s="568"/>
      <c r="B186" s="568"/>
      <c r="C186" s="568"/>
      <c r="D186" s="568"/>
      <c r="E186" s="568"/>
      <c r="F186" s="568"/>
      <c r="G186" s="568"/>
      <c r="H186" s="568"/>
      <c r="I186" s="568"/>
      <c r="J186" s="568"/>
      <c r="K186" s="568"/>
      <c r="L186" s="568"/>
    </row>
    <row r="187" spans="1:12">
      <c r="A187" s="568"/>
      <c r="B187" s="568"/>
      <c r="C187" s="568"/>
      <c r="D187" s="568"/>
      <c r="E187" s="568"/>
      <c r="F187" s="568"/>
      <c r="G187" s="568"/>
      <c r="H187" s="568"/>
      <c r="I187" s="568"/>
      <c r="J187" s="568"/>
      <c r="K187" s="568"/>
      <c r="L187" s="568"/>
    </row>
    <row r="188" spans="1:12">
      <c r="A188" s="568"/>
      <c r="B188" s="568"/>
      <c r="C188" s="568"/>
      <c r="D188" s="568"/>
      <c r="E188" s="568"/>
      <c r="F188" s="568"/>
      <c r="G188" s="568"/>
      <c r="H188" s="568"/>
      <c r="I188" s="568"/>
      <c r="J188" s="568"/>
      <c r="K188" s="568"/>
      <c r="L188" s="568"/>
    </row>
    <row r="189" spans="1:12">
      <c r="A189" s="568"/>
      <c r="B189" s="568"/>
      <c r="C189" s="568"/>
      <c r="D189" s="568"/>
      <c r="E189" s="568"/>
      <c r="F189" s="568"/>
      <c r="G189" s="568"/>
      <c r="H189" s="568"/>
      <c r="I189" s="568"/>
      <c r="J189" s="568"/>
      <c r="K189" s="568"/>
      <c r="L189" s="568"/>
    </row>
    <row r="190" spans="1:12">
      <c r="A190" s="568"/>
      <c r="B190" s="568"/>
      <c r="C190" s="568"/>
      <c r="D190" s="568"/>
      <c r="E190" s="568"/>
      <c r="F190" s="568"/>
      <c r="G190" s="568"/>
      <c r="H190" s="568"/>
      <c r="I190" s="568"/>
      <c r="J190" s="568"/>
      <c r="K190" s="568"/>
      <c r="L190" s="568"/>
    </row>
    <row r="191" spans="1:12">
      <c r="A191" s="568"/>
      <c r="B191" s="568"/>
      <c r="C191" s="568"/>
      <c r="D191" s="568"/>
      <c r="E191" s="568"/>
      <c r="F191" s="568"/>
      <c r="G191" s="568"/>
      <c r="H191" s="568"/>
      <c r="I191" s="568"/>
      <c r="J191" s="568"/>
      <c r="K191" s="568"/>
      <c r="L191" s="568"/>
    </row>
    <row r="192" spans="1:12">
      <c r="A192" s="568"/>
      <c r="B192" s="568"/>
      <c r="C192" s="568"/>
      <c r="D192" s="568"/>
      <c r="E192" s="568"/>
      <c r="F192" s="568"/>
      <c r="G192" s="568"/>
      <c r="H192" s="568"/>
      <c r="I192" s="568"/>
      <c r="J192" s="568"/>
      <c r="K192" s="568"/>
      <c r="L192" s="568"/>
    </row>
    <row r="193" spans="1:12">
      <c r="A193" s="568"/>
      <c r="B193" s="568"/>
      <c r="C193" s="568"/>
      <c r="D193" s="568"/>
      <c r="E193" s="568"/>
      <c r="F193" s="568"/>
      <c r="G193" s="568"/>
      <c r="H193" s="568"/>
      <c r="I193" s="568"/>
      <c r="J193" s="568"/>
      <c r="K193" s="568"/>
      <c r="L193" s="568"/>
    </row>
    <row r="194" spans="1:12">
      <c r="A194" s="568"/>
      <c r="B194" s="568"/>
      <c r="C194" s="568"/>
      <c r="D194" s="568"/>
      <c r="E194" s="568"/>
      <c r="F194" s="568"/>
      <c r="G194" s="568"/>
      <c r="H194" s="568"/>
      <c r="I194" s="568"/>
      <c r="J194" s="568"/>
      <c r="K194" s="568"/>
      <c r="L194" s="568"/>
    </row>
    <row r="195" spans="1:12">
      <c r="A195" s="568"/>
      <c r="B195" s="568"/>
      <c r="C195" s="568"/>
      <c r="D195" s="568"/>
      <c r="E195" s="568"/>
      <c r="F195" s="568"/>
      <c r="G195" s="568"/>
      <c r="H195" s="568"/>
      <c r="I195" s="568"/>
      <c r="J195" s="568"/>
      <c r="K195" s="568"/>
      <c r="L195" s="568"/>
    </row>
    <row r="196" spans="1:12">
      <c r="A196" s="568"/>
      <c r="B196" s="568"/>
      <c r="C196" s="568"/>
      <c r="D196" s="568"/>
      <c r="E196" s="568"/>
      <c r="F196" s="568"/>
      <c r="G196" s="568"/>
      <c r="H196" s="568"/>
      <c r="I196" s="568"/>
      <c r="J196" s="568"/>
      <c r="K196" s="568"/>
      <c r="L196" s="568"/>
    </row>
    <row r="197" spans="1:12">
      <c r="A197" s="568"/>
      <c r="B197" s="568"/>
      <c r="C197" s="568"/>
      <c r="D197" s="568"/>
      <c r="E197" s="568"/>
      <c r="F197" s="568"/>
      <c r="G197" s="568"/>
      <c r="H197" s="568"/>
      <c r="I197" s="568"/>
      <c r="J197" s="568"/>
      <c r="K197" s="568"/>
      <c r="L197" s="568"/>
    </row>
    <row r="198" spans="1:12">
      <c r="A198" s="568"/>
      <c r="B198" s="568"/>
      <c r="C198" s="568"/>
      <c r="D198" s="568"/>
      <c r="E198" s="568"/>
      <c r="F198" s="568"/>
      <c r="G198" s="568"/>
      <c r="H198" s="568"/>
      <c r="I198" s="568"/>
      <c r="J198" s="568"/>
      <c r="K198" s="568"/>
      <c r="L198" s="568"/>
    </row>
    <row r="199" spans="1:12">
      <c r="A199" s="568"/>
      <c r="B199" s="568"/>
      <c r="C199" s="568"/>
      <c r="D199" s="568"/>
      <c r="E199" s="568"/>
      <c r="F199" s="568"/>
      <c r="G199" s="568"/>
      <c r="H199" s="568"/>
      <c r="I199" s="568"/>
      <c r="J199" s="568"/>
      <c r="K199" s="568"/>
      <c r="L199" s="568"/>
    </row>
    <row r="200" spans="1:12">
      <c r="A200" s="568"/>
      <c r="B200" s="568"/>
      <c r="C200" s="568"/>
      <c r="D200" s="568"/>
      <c r="E200" s="568"/>
      <c r="F200" s="568"/>
      <c r="G200" s="568"/>
      <c r="H200" s="568"/>
      <c r="I200" s="568"/>
      <c r="J200" s="568"/>
      <c r="K200" s="568"/>
      <c r="L200" s="568"/>
    </row>
    <row r="201" spans="1:12">
      <c r="A201" s="568"/>
      <c r="B201" s="568"/>
      <c r="C201" s="568"/>
      <c r="D201" s="568"/>
      <c r="E201" s="568"/>
      <c r="F201" s="568"/>
      <c r="G201" s="568"/>
      <c r="H201" s="568"/>
      <c r="I201" s="568"/>
      <c r="J201" s="568"/>
      <c r="K201" s="568"/>
      <c r="L201" s="568"/>
    </row>
    <row r="202" spans="1:12">
      <c r="A202" s="568"/>
      <c r="B202" s="568"/>
      <c r="C202" s="568"/>
      <c r="D202" s="568"/>
      <c r="E202" s="568"/>
      <c r="F202" s="568"/>
      <c r="G202" s="568"/>
      <c r="H202" s="568"/>
      <c r="I202" s="568"/>
      <c r="J202" s="568"/>
      <c r="K202" s="568"/>
      <c r="L202" s="568"/>
    </row>
    <row r="203" spans="1:12">
      <c r="A203" s="568"/>
      <c r="B203" s="568"/>
      <c r="C203" s="568"/>
      <c r="D203" s="568"/>
      <c r="E203" s="568"/>
      <c r="F203" s="568"/>
      <c r="G203" s="568"/>
      <c r="H203" s="568"/>
      <c r="I203" s="568"/>
      <c r="J203" s="568"/>
      <c r="K203" s="568"/>
      <c r="L203" s="568"/>
    </row>
    <row r="204" spans="1:12">
      <c r="A204" s="568"/>
      <c r="B204" s="568"/>
      <c r="C204" s="568"/>
      <c r="D204" s="568"/>
      <c r="E204" s="568"/>
      <c r="F204" s="568"/>
      <c r="G204" s="568"/>
      <c r="H204" s="568"/>
      <c r="I204" s="568"/>
      <c r="J204" s="568"/>
      <c r="K204" s="568"/>
      <c r="L204" s="568"/>
    </row>
    <row r="205" spans="1:12">
      <c r="A205" s="568"/>
      <c r="B205" s="568"/>
      <c r="C205" s="568"/>
      <c r="D205" s="568"/>
      <c r="E205" s="568"/>
      <c r="F205" s="568"/>
      <c r="G205" s="568"/>
      <c r="H205" s="568"/>
      <c r="I205" s="568"/>
      <c r="J205" s="568"/>
      <c r="K205" s="568"/>
      <c r="L205" s="568"/>
    </row>
    <row r="206" spans="1:12">
      <c r="A206" s="568"/>
      <c r="B206" s="568"/>
      <c r="C206" s="568"/>
      <c r="D206" s="568"/>
      <c r="E206" s="568"/>
      <c r="F206" s="568"/>
      <c r="G206" s="568"/>
      <c r="H206" s="568"/>
      <c r="I206" s="568"/>
      <c r="J206" s="568"/>
      <c r="K206" s="568"/>
      <c r="L206" s="568"/>
    </row>
    <row r="207" spans="1:12">
      <c r="A207" s="568"/>
      <c r="B207" s="568"/>
      <c r="C207" s="568"/>
      <c r="D207" s="568"/>
      <c r="E207" s="568"/>
      <c r="F207" s="568"/>
      <c r="G207" s="568"/>
      <c r="H207" s="568"/>
      <c r="I207" s="568"/>
      <c r="J207" s="568"/>
      <c r="K207" s="568"/>
      <c r="L207" s="568"/>
    </row>
    <row r="208" spans="1:12">
      <c r="A208" s="568"/>
      <c r="B208" s="568"/>
      <c r="C208" s="568"/>
      <c r="D208" s="568"/>
      <c r="E208" s="568"/>
      <c r="F208" s="568"/>
      <c r="G208" s="568"/>
      <c r="H208" s="568"/>
      <c r="I208" s="568"/>
      <c r="J208" s="568"/>
      <c r="K208" s="568"/>
      <c r="L208" s="568"/>
    </row>
    <row r="209" spans="1:12">
      <c r="A209" s="568"/>
      <c r="B209" s="568"/>
      <c r="C209" s="568"/>
      <c r="D209" s="568"/>
      <c r="E209" s="568"/>
      <c r="F209" s="568"/>
      <c r="G209" s="568"/>
      <c r="H209" s="568"/>
      <c r="I209" s="568"/>
      <c r="J209" s="568"/>
      <c r="K209" s="568"/>
      <c r="L209" s="568"/>
    </row>
    <row r="210" spans="1:12">
      <c r="A210" s="568"/>
      <c r="B210" s="568"/>
      <c r="C210" s="568"/>
      <c r="D210" s="568"/>
      <c r="E210" s="568"/>
      <c r="F210" s="568"/>
      <c r="G210" s="568"/>
      <c r="H210" s="568"/>
      <c r="I210" s="568"/>
      <c r="J210" s="568"/>
      <c r="K210" s="568"/>
      <c r="L210" s="568"/>
    </row>
    <row r="211" spans="1:12">
      <c r="A211" s="568"/>
      <c r="B211" s="568"/>
      <c r="C211" s="568"/>
      <c r="D211" s="568"/>
      <c r="E211" s="568"/>
      <c r="F211" s="568"/>
      <c r="G211" s="568"/>
      <c r="H211" s="568"/>
      <c r="I211" s="568"/>
      <c r="J211" s="568"/>
      <c r="K211" s="568"/>
      <c r="L211" s="568"/>
    </row>
    <row r="212" spans="1:12">
      <c r="A212" s="568"/>
      <c r="B212" s="568"/>
      <c r="C212" s="568"/>
      <c r="D212" s="568"/>
      <c r="E212" s="568"/>
      <c r="F212" s="568"/>
      <c r="G212" s="568"/>
      <c r="H212" s="568"/>
      <c r="I212" s="568"/>
      <c r="J212" s="568"/>
      <c r="K212" s="568"/>
      <c r="L212" s="568"/>
    </row>
    <row r="213" spans="1:12">
      <c r="A213" s="568"/>
      <c r="B213" s="568"/>
      <c r="C213" s="568"/>
      <c r="D213" s="568"/>
      <c r="E213" s="568"/>
      <c r="F213" s="568"/>
      <c r="G213" s="568"/>
      <c r="H213" s="568"/>
      <c r="I213" s="568"/>
      <c r="J213" s="568"/>
      <c r="K213" s="568"/>
      <c r="L213" s="568"/>
    </row>
    <row r="214" spans="1:12">
      <c r="A214" s="568"/>
      <c r="B214" s="568"/>
      <c r="C214" s="568"/>
      <c r="D214" s="568"/>
      <c r="E214" s="568"/>
      <c r="F214" s="568"/>
      <c r="G214" s="568"/>
      <c r="H214" s="568"/>
      <c r="I214" s="568"/>
      <c r="J214" s="568"/>
      <c r="K214" s="568"/>
      <c r="L214" s="568"/>
    </row>
    <row r="215" spans="1:12">
      <c r="A215" s="568"/>
      <c r="B215" s="568"/>
      <c r="C215" s="568"/>
      <c r="D215" s="568"/>
      <c r="E215" s="568"/>
      <c r="F215" s="568"/>
      <c r="G215" s="568"/>
      <c r="H215" s="568"/>
      <c r="I215" s="568"/>
      <c r="J215" s="568"/>
      <c r="K215" s="568"/>
      <c r="L215" s="568"/>
    </row>
    <row r="216" spans="1:12">
      <c r="A216" s="568"/>
      <c r="B216" s="568"/>
      <c r="C216" s="568"/>
      <c r="D216" s="568"/>
      <c r="E216" s="568"/>
      <c r="F216" s="568"/>
      <c r="G216" s="568"/>
      <c r="H216" s="568"/>
      <c r="I216" s="568"/>
      <c r="J216" s="568"/>
      <c r="K216" s="568"/>
      <c r="L216" s="568"/>
    </row>
    <row r="217" spans="1:12">
      <c r="A217" s="568"/>
      <c r="B217" s="568"/>
      <c r="C217" s="568"/>
      <c r="D217" s="568"/>
      <c r="E217" s="568"/>
      <c r="F217" s="568"/>
      <c r="G217" s="568"/>
      <c r="H217" s="568"/>
      <c r="I217" s="568"/>
      <c r="J217" s="568"/>
      <c r="K217" s="568"/>
      <c r="L217" s="568"/>
    </row>
    <row r="218" spans="1:12">
      <c r="A218" s="568"/>
      <c r="B218" s="568"/>
      <c r="C218" s="568"/>
      <c r="D218" s="568"/>
      <c r="E218" s="568"/>
      <c r="F218" s="568"/>
      <c r="G218" s="568"/>
      <c r="H218" s="568"/>
      <c r="I218" s="568"/>
      <c r="J218" s="568"/>
      <c r="K218" s="568"/>
      <c r="L218" s="568"/>
    </row>
    <row r="219" spans="1:12">
      <c r="A219" s="568"/>
      <c r="B219" s="568"/>
      <c r="C219" s="568"/>
      <c r="D219" s="568"/>
      <c r="E219" s="568"/>
      <c r="F219" s="568"/>
      <c r="G219" s="568"/>
      <c r="H219" s="568"/>
      <c r="I219" s="568"/>
      <c r="J219" s="568"/>
      <c r="K219" s="568"/>
      <c r="L219" s="568"/>
    </row>
    <row r="220" spans="1:12">
      <c r="A220" s="568"/>
      <c r="B220" s="568"/>
      <c r="C220" s="568"/>
      <c r="D220" s="568"/>
      <c r="E220" s="568"/>
      <c r="F220" s="568"/>
      <c r="G220" s="568"/>
      <c r="H220" s="568"/>
      <c r="I220" s="568"/>
      <c r="J220" s="568"/>
      <c r="K220" s="568"/>
      <c r="L220" s="568"/>
    </row>
    <row r="221" spans="1:12">
      <c r="A221" s="568"/>
      <c r="B221" s="568"/>
      <c r="C221" s="568"/>
      <c r="D221" s="568"/>
      <c r="E221" s="568"/>
      <c r="F221" s="568"/>
      <c r="G221" s="568"/>
      <c r="H221" s="568"/>
      <c r="I221" s="568"/>
      <c r="J221" s="568"/>
      <c r="K221" s="568"/>
      <c r="L221" s="568"/>
    </row>
    <row r="222" spans="1:12">
      <c r="A222" s="568"/>
      <c r="B222" s="568"/>
      <c r="C222" s="568"/>
      <c r="D222" s="568"/>
      <c r="E222" s="568"/>
      <c r="F222" s="568"/>
      <c r="G222" s="568"/>
      <c r="H222" s="568"/>
      <c r="I222" s="568"/>
      <c r="J222" s="568"/>
      <c r="K222" s="568"/>
      <c r="L222" s="568"/>
    </row>
    <row r="223" spans="1:12">
      <c r="A223" s="568"/>
      <c r="B223" s="568"/>
      <c r="C223" s="568"/>
      <c r="D223" s="568"/>
      <c r="E223" s="568"/>
      <c r="F223" s="568"/>
      <c r="G223" s="568"/>
      <c r="H223" s="568"/>
      <c r="I223" s="568"/>
      <c r="J223" s="568"/>
      <c r="K223" s="568"/>
      <c r="L223" s="568"/>
    </row>
    <row r="224" spans="1:12">
      <c r="A224" s="568"/>
      <c r="B224" s="568"/>
      <c r="C224" s="568"/>
      <c r="D224" s="568"/>
      <c r="E224" s="568"/>
      <c r="F224" s="568"/>
      <c r="G224" s="568"/>
      <c r="H224" s="568"/>
      <c r="I224" s="568"/>
      <c r="J224" s="568"/>
      <c r="K224" s="568"/>
      <c r="L224" s="568"/>
    </row>
    <row r="225" spans="1:12">
      <c r="A225" s="568"/>
      <c r="B225" s="568"/>
      <c r="C225" s="568"/>
      <c r="D225" s="568"/>
      <c r="E225" s="568"/>
      <c r="F225" s="568"/>
      <c r="G225" s="568"/>
      <c r="H225" s="568"/>
      <c r="I225" s="568"/>
      <c r="J225" s="568"/>
      <c r="K225" s="568"/>
      <c r="L225" s="568"/>
    </row>
    <row r="226" spans="1:12">
      <c r="A226" s="568"/>
      <c r="B226" s="568"/>
      <c r="C226" s="568"/>
      <c r="D226" s="568"/>
      <c r="E226" s="568"/>
      <c r="F226" s="568"/>
      <c r="G226" s="568"/>
      <c r="H226" s="568"/>
      <c r="I226" s="568"/>
      <c r="J226" s="568"/>
      <c r="K226" s="568"/>
      <c r="L226" s="568"/>
    </row>
    <row r="227" spans="1:12">
      <c r="A227" s="568"/>
      <c r="B227" s="568"/>
      <c r="C227" s="568"/>
      <c r="D227" s="568"/>
      <c r="E227" s="568"/>
      <c r="F227" s="568"/>
      <c r="G227" s="568"/>
      <c r="H227" s="568"/>
      <c r="I227" s="568"/>
      <c r="J227" s="568"/>
      <c r="K227" s="568"/>
      <c r="L227" s="568"/>
    </row>
    <row r="228" spans="1:12">
      <c r="A228" s="568"/>
      <c r="B228" s="568"/>
      <c r="C228" s="568"/>
      <c r="D228" s="568"/>
      <c r="E228" s="568"/>
      <c r="F228" s="568"/>
      <c r="G228" s="568"/>
      <c r="H228" s="568"/>
      <c r="I228" s="568"/>
      <c r="J228" s="568"/>
      <c r="K228" s="568"/>
      <c r="L228" s="568"/>
    </row>
    <row r="229" spans="1:12">
      <c r="A229" s="568"/>
      <c r="B229" s="568"/>
      <c r="C229" s="568"/>
      <c r="D229" s="568"/>
      <c r="E229" s="568"/>
      <c r="F229" s="568"/>
      <c r="G229" s="568"/>
      <c r="H229" s="568"/>
      <c r="I229" s="568"/>
      <c r="J229" s="568"/>
      <c r="K229" s="568"/>
      <c r="L229" s="568"/>
    </row>
    <row r="230" spans="1:12">
      <c r="A230" s="568"/>
      <c r="B230" s="568"/>
      <c r="C230" s="568"/>
      <c r="D230" s="568"/>
      <c r="E230" s="568"/>
      <c r="F230" s="568"/>
      <c r="G230" s="568"/>
      <c r="H230" s="568"/>
      <c r="I230" s="568"/>
      <c r="J230" s="568"/>
      <c r="K230" s="568"/>
      <c r="L230" s="568"/>
    </row>
    <row r="231" spans="1:12">
      <c r="A231" s="568"/>
      <c r="B231" s="568"/>
      <c r="C231" s="568"/>
      <c r="D231" s="568"/>
      <c r="E231" s="568"/>
      <c r="F231" s="568"/>
      <c r="G231" s="568"/>
      <c r="H231" s="568"/>
      <c r="I231" s="568"/>
      <c r="J231" s="568"/>
      <c r="K231" s="568"/>
      <c r="L231" s="568"/>
    </row>
    <row r="232" spans="1:12">
      <c r="A232" s="568"/>
      <c r="B232" s="568"/>
      <c r="C232" s="568"/>
      <c r="D232" s="568"/>
      <c r="E232" s="568"/>
      <c r="F232" s="568"/>
      <c r="G232" s="568"/>
      <c r="H232" s="568"/>
      <c r="I232" s="568"/>
      <c r="J232" s="568"/>
      <c r="K232" s="568"/>
      <c r="L232" s="568"/>
    </row>
    <row r="233" spans="1:12">
      <c r="A233" s="568"/>
      <c r="B233" s="568"/>
      <c r="C233" s="568"/>
      <c r="D233" s="568"/>
      <c r="E233" s="568"/>
      <c r="F233" s="568"/>
      <c r="G233" s="568"/>
      <c r="H233" s="568"/>
      <c r="I233" s="568"/>
      <c r="J233" s="568"/>
      <c r="K233" s="568"/>
      <c r="L233" s="568"/>
    </row>
    <row r="234" spans="1:12">
      <c r="A234" s="568"/>
      <c r="B234" s="568"/>
      <c r="C234" s="568"/>
      <c r="D234" s="568"/>
      <c r="E234" s="568"/>
      <c r="F234" s="568"/>
      <c r="G234" s="568"/>
      <c r="H234" s="568"/>
      <c r="I234" s="568"/>
      <c r="J234" s="568"/>
      <c r="K234" s="568"/>
      <c r="L234" s="568"/>
    </row>
    <row r="235" spans="1:12">
      <c r="A235" s="568"/>
      <c r="B235" s="568"/>
      <c r="C235" s="568"/>
      <c r="D235" s="568"/>
      <c r="E235" s="568"/>
      <c r="F235" s="568"/>
      <c r="G235" s="568"/>
      <c r="H235" s="568"/>
      <c r="I235" s="568"/>
      <c r="J235" s="568"/>
      <c r="K235" s="568"/>
      <c r="L235" s="568"/>
    </row>
    <row r="236" spans="1:12">
      <c r="A236" s="568"/>
      <c r="B236" s="568"/>
      <c r="C236" s="568"/>
      <c r="D236" s="568"/>
      <c r="E236" s="568"/>
      <c r="F236" s="568"/>
      <c r="G236" s="568"/>
      <c r="H236" s="568"/>
      <c r="I236" s="568"/>
      <c r="J236" s="568"/>
      <c r="K236" s="568"/>
      <c r="L236" s="568"/>
    </row>
    <row r="237" spans="1:12">
      <c r="A237" s="568"/>
      <c r="B237" s="568"/>
      <c r="C237" s="568"/>
      <c r="D237" s="568"/>
      <c r="E237" s="568"/>
      <c r="F237" s="568"/>
      <c r="G237" s="568"/>
      <c r="H237" s="568"/>
      <c r="I237" s="568"/>
      <c r="J237" s="568"/>
      <c r="K237" s="568"/>
      <c r="L237" s="568"/>
    </row>
    <row r="238" spans="1:12">
      <c r="A238" s="568"/>
      <c r="B238" s="568"/>
      <c r="C238" s="568"/>
      <c r="D238" s="568"/>
      <c r="E238" s="568"/>
      <c r="F238" s="568"/>
      <c r="G238" s="568"/>
      <c r="H238" s="568"/>
      <c r="I238" s="568"/>
      <c r="J238" s="568"/>
      <c r="K238" s="568"/>
      <c r="L238" s="568"/>
    </row>
    <row r="239" spans="1:12">
      <c r="A239" s="568"/>
      <c r="B239" s="568"/>
      <c r="C239" s="568"/>
      <c r="D239" s="568"/>
      <c r="E239" s="568"/>
      <c r="F239" s="568"/>
      <c r="G239" s="568"/>
      <c r="H239" s="568"/>
      <c r="I239" s="568"/>
      <c r="J239" s="568"/>
      <c r="K239" s="568"/>
      <c r="L239" s="568"/>
    </row>
    <row r="240" spans="1:12">
      <c r="A240" s="568"/>
      <c r="B240" s="568"/>
      <c r="C240" s="568"/>
      <c r="D240" s="568"/>
      <c r="E240" s="568"/>
      <c r="F240" s="568"/>
      <c r="G240" s="568"/>
      <c r="H240" s="568"/>
      <c r="I240" s="568"/>
      <c r="J240" s="568"/>
      <c r="K240" s="568"/>
      <c r="L240" s="568"/>
    </row>
    <row r="241" spans="1:12">
      <c r="A241" s="568"/>
      <c r="B241" s="568"/>
      <c r="C241" s="568"/>
      <c r="D241" s="568"/>
      <c r="E241" s="568"/>
      <c r="F241" s="568"/>
      <c r="G241" s="568"/>
      <c r="H241" s="568"/>
      <c r="I241" s="568"/>
      <c r="J241" s="568"/>
      <c r="K241" s="568"/>
      <c r="L241" s="568"/>
    </row>
    <row r="242" spans="1:12">
      <c r="A242" s="568"/>
      <c r="B242" s="568"/>
      <c r="C242" s="568"/>
      <c r="D242" s="568"/>
      <c r="E242" s="568"/>
      <c r="F242" s="568"/>
      <c r="G242" s="568"/>
      <c r="H242" s="568"/>
      <c r="I242" s="568"/>
      <c r="J242" s="568"/>
      <c r="K242" s="568"/>
      <c r="L242" s="568"/>
    </row>
    <row r="243" spans="1:12">
      <c r="A243" s="568"/>
      <c r="B243" s="568"/>
      <c r="C243" s="568"/>
      <c r="D243" s="568"/>
      <c r="E243" s="568"/>
      <c r="F243" s="568"/>
      <c r="G243" s="568"/>
      <c r="H243" s="568"/>
      <c r="I243" s="568"/>
      <c r="J243" s="568"/>
      <c r="K243" s="568"/>
      <c r="L243" s="568"/>
    </row>
    <row r="244" spans="1:12">
      <c r="A244" s="568"/>
      <c r="B244" s="568"/>
      <c r="C244" s="568"/>
      <c r="D244" s="568"/>
      <c r="E244" s="568"/>
      <c r="F244" s="568"/>
      <c r="G244" s="568"/>
      <c r="H244" s="568"/>
      <c r="I244" s="568"/>
      <c r="J244" s="568"/>
      <c r="K244" s="568"/>
      <c r="L244" s="568"/>
    </row>
    <row r="245" spans="1:12">
      <c r="A245" s="568"/>
      <c r="B245" s="568"/>
      <c r="C245" s="568"/>
      <c r="D245" s="568"/>
      <c r="E245" s="568"/>
      <c r="F245" s="568"/>
      <c r="G245" s="568"/>
      <c r="H245" s="568"/>
      <c r="I245" s="568"/>
      <c r="J245" s="568"/>
      <c r="K245" s="568"/>
      <c r="L245" s="568"/>
    </row>
    <row r="246" spans="1:12">
      <c r="A246" s="568"/>
      <c r="B246" s="568"/>
      <c r="C246" s="568"/>
      <c r="D246" s="568"/>
      <c r="E246" s="568"/>
      <c r="F246" s="568"/>
      <c r="G246" s="568"/>
      <c r="H246" s="568"/>
      <c r="I246" s="568"/>
      <c r="J246" s="568"/>
      <c r="K246" s="568"/>
      <c r="L246" s="568"/>
    </row>
    <row r="247" spans="1:12">
      <c r="A247" s="568"/>
      <c r="B247" s="568"/>
      <c r="C247" s="568"/>
      <c r="D247" s="568"/>
      <c r="E247" s="568"/>
      <c r="F247" s="568"/>
      <c r="G247" s="568"/>
      <c r="H247" s="568"/>
      <c r="I247" s="568"/>
      <c r="J247" s="568"/>
      <c r="K247" s="568"/>
      <c r="L247" s="568"/>
    </row>
    <row r="248" spans="1:12">
      <c r="A248" s="568"/>
      <c r="B248" s="568"/>
      <c r="C248" s="568"/>
      <c r="D248" s="568"/>
      <c r="E248" s="568"/>
      <c r="F248" s="568"/>
      <c r="G248" s="568"/>
      <c r="H248" s="568"/>
      <c r="I248" s="568"/>
      <c r="J248" s="568"/>
      <c r="K248" s="568"/>
      <c r="L248" s="568"/>
    </row>
    <row r="249" spans="1:12">
      <c r="A249" s="568"/>
      <c r="B249" s="568"/>
      <c r="C249" s="568"/>
      <c r="D249" s="568"/>
      <c r="E249" s="568"/>
      <c r="F249" s="568"/>
      <c r="G249" s="568"/>
      <c r="H249" s="568"/>
      <c r="I249" s="568"/>
      <c r="J249" s="568"/>
      <c r="K249" s="568"/>
      <c r="L249" s="568"/>
    </row>
    <row r="250" spans="1:12">
      <c r="A250" s="568"/>
      <c r="B250" s="568"/>
      <c r="C250" s="568"/>
      <c r="D250" s="568"/>
      <c r="E250" s="568"/>
      <c r="F250" s="568"/>
      <c r="G250" s="568"/>
      <c r="H250" s="568"/>
      <c r="I250" s="568"/>
      <c r="J250" s="568"/>
      <c r="K250" s="568"/>
      <c r="L250" s="568"/>
    </row>
    <row r="251" spans="1:12">
      <c r="A251" s="568"/>
      <c r="B251" s="568"/>
      <c r="C251" s="568"/>
      <c r="D251" s="568"/>
      <c r="E251" s="568"/>
      <c r="F251" s="568"/>
      <c r="G251" s="568"/>
      <c r="H251" s="568"/>
      <c r="I251" s="568"/>
      <c r="J251" s="568"/>
      <c r="K251" s="568"/>
      <c r="L251" s="568"/>
    </row>
    <row r="252" spans="1:12">
      <c r="A252" s="568"/>
      <c r="B252" s="568"/>
      <c r="C252" s="568"/>
      <c r="D252" s="568"/>
      <c r="E252" s="568"/>
      <c r="F252" s="568"/>
      <c r="G252" s="568"/>
      <c r="H252" s="568"/>
      <c r="I252" s="568"/>
      <c r="J252" s="568"/>
      <c r="K252" s="568"/>
      <c r="L252" s="568"/>
    </row>
    <row r="253" spans="1:12">
      <c r="A253" s="568"/>
      <c r="B253" s="568"/>
      <c r="C253" s="568"/>
      <c r="D253" s="568"/>
      <c r="E253" s="568"/>
      <c r="F253" s="568"/>
      <c r="G253" s="568"/>
      <c r="H253" s="568"/>
      <c r="I253" s="568"/>
      <c r="J253" s="568"/>
      <c r="K253" s="568"/>
      <c r="L253" s="568"/>
    </row>
    <row r="254" spans="1:12">
      <c r="A254" s="568"/>
      <c r="B254" s="568"/>
      <c r="C254" s="568"/>
      <c r="D254" s="568"/>
      <c r="E254" s="568"/>
      <c r="F254" s="568"/>
      <c r="G254" s="568"/>
      <c r="H254" s="568"/>
      <c r="I254" s="568"/>
      <c r="J254" s="568"/>
      <c r="K254" s="568"/>
      <c r="L254" s="568"/>
    </row>
    <row r="255" spans="1:12">
      <c r="A255" s="568"/>
      <c r="B255" s="568"/>
      <c r="C255" s="568"/>
      <c r="D255" s="568"/>
      <c r="E255" s="568"/>
      <c r="F255" s="568"/>
      <c r="G255" s="568"/>
      <c r="H255" s="568"/>
      <c r="I255" s="568"/>
      <c r="J255" s="568"/>
      <c r="K255" s="568"/>
      <c r="L255" s="568"/>
    </row>
    <row r="256" spans="1:12">
      <c r="A256" s="568"/>
      <c r="B256" s="568"/>
      <c r="C256" s="568"/>
      <c r="D256" s="568"/>
      <c r="E256" s="568"/>
      <c r="F256" s="568"/>
      <c r="G256" s="568"/>
      <c r="H256" s="568"/>
      <c r="I256" s="568"/>
      <c r="J256" s="568"/>
      <c r="K256" s="568"/>
      <c r="L256" s="568"/>
    </row>
    <row r="257" spans="1:12">
      <c r="A257" s="568"/>
      <c r="B257" s="568"/>
      <c r="C257" s="568"/>
      <c r="D257" s="568"/>
      <c r="E257" s="568"/>
      <c r="F257" s="568"/>
      <c r="G257" s="568"/>
      <c r="H257" s="568"/>
      <c r="I257" s="568"/>
      <c r="J257" s="568"/>
      <c r="K257" s="568"/>
      <c r="L257" s="568"/>
    </row>
    <row r="258" spans="1:12">
      <c r="A258" s="568"/>
      <c r="B258" s="568"/>
      <c r="C258" s="568"/>
      <c r="D258" s="568"/>
      <c r="E258" s="568"/>
      <c r="F258" s="568"/>
      <c r="G258" s="568"/>
      <c r="H258" s="568"/>
      <c r="I258" s="568"/>
      <c r="J258" s="568"/>
      <c r="K258" s="568"/>
      <c r="L258" s="568"/>
    </row>
    <row r="259" spans="1:12">
      <c r="A259" s="568"/>
      <c r="B259" s="568"/>
      <c r="C259" s="568"/>
      <c r="D259" s="568"/>
      <c r="E259" s="568"/>
      <c r="F259" s="568"/>
      <c r="G259" s="568"/>
      <c r="H259" s="568"/>
      <c r="I259" s="568"/>
      <c r="J259" s="568"/>
      <c r="K259" s="568"/>
      <c r="L259" s="568"/>
    </row>
    <row r="260" spans="1:12">
      <c r="A260" s="568"/>
      <c r="B260" s="568"/>
      <c r="C260" s="568"/>
      <c r="D260" s="568"/>
      <c r="E260" s="568"/>
      <c r="F260" s="568"/>
      <c r="G260" s="568"/>
      <c r="H260" s="568"/>
      <c r="I260" s="568"/>
      <c r="J260" s="568"/>
      <c r="K260" s="568"/>
      <c r="L260" s="568"/>
    </row>
    <row r="261" spans="1:12">
      <c r="A261" s="568"/>
      <c r="B261" s="568"/>
      <c r="C261" s="568"/>
      <c r="D261" s="568"/>
      <c r="E261" s="568"/>
      <c r="F261" s="568"/>
      <c r="G261" s="568"/>
      <c r="H261" s="568"/>
      <c r="I261" s="568"/>
      <c r="J261" s="568"/>
      <c r="K261" s="568"/>
      <c r="L261" s="568"/>
    </row>
    <row r="262" spans="1:12">
      <c r="A262" s="568"/>
      <c r="B262" s="568"/>
      <c r="C262" s="568"/>
      <c r="D262" s="568"/>
      <c r="E262" s="568"/>
      <c r="F262" s="568"/>
      <c r="G262" s="568"/>
      <c r="H262" s="568"/>
      <c r="I262" s="568"/>
      <c r="J262" s="568"/>
      <c r="K262" s="568"/>
      <c r="L262" s="568"/>
    </row>
    <row r="263" spans="1:12">
      <c r="A263" s="568"/>
      <c r="B263" s="568"/>
      <c r="C263" s="568"/>
      <c r="D263" s="568"/>
      <c r="E263" s="568"/>
      <c r="F263" s="568"/>
      <c r="G263" s="568"/>
      <c r="H263" s="568"/>
      <c r="I263" s="568"/>
      <c r="J263" s="568"/>
      <c r="K263" s="568"/>
      <c r="L263" s="568"/>
    </row>
    <row r="264" spans="1:12">
      <c r="A264" s="568"/>
      <c r="B264" s="568"/>
      <c r="C264" s="568"/>
      <c r="D264" s="568"/>
      <c r="E264" s="568"/>
      <c r="F264" s="568"/>
      <c r="G264" s="568"/>
      <c r="H264" s="568"/>
      <c r="I264" s="568"/>
      <c r="J264" s="568"/>
      <c r="K264" s="568"/>
      <c r="L264" s="568"/>
    </row>
    <row r="265" spans="1:12">
      <c r="A265" s="568"/>
      <c r="B265" s="568"/>
      <c r="C265" s="568"/>
      <c r="D265" s="568"/>
      <c r="E265" s="568"/>
      <c r="F265" s="568"/>
      <c r="G265" s="568"/>
      <c r="H265" s="568"/>
      <c r="I265" s="568"/>
      <c r="J265" s="568"/>
      <c r="K265" s="568"/>
      <c r="L265" s="568"/>
    </row>
    <row r="266" spans="1:12">
      <c r="A266" s="568"/>
      <c r="B266" s="568"/>
      <c r="C266" s="568"/>
      <c r="D266" s="568"/>
      <c r="E266" s="568"/>
      <c r="F266" s="568"/>
      <c r="G266" s="568"/>
      <c r="H266" s="568"/>
      <c r="I266" s="568"/>
      <c r="J266" s="568"/>
      <c r="K266" s="568"/>
      <c r="L266" s="568"/>
    </row>
    <row r="267" spans="1:12">
      <c r="A267" s="568"/>
      <c r="B267" s="568"/>
      <c r="C267" s="568"/>
      <c r="D267" s="568"/>
      <c r="E267" s="568"/>
      <c r="F267" s="568"/>
      <c r="G267" s="568"/>
      <c r="H267" s="568"/>
      <c r="I267" s="568"/>
      <c r="J267" s="568"/>
      <c r="K267" s="568"/>
      <c r="L267" s="568"/>
    </row>
    <row r="268" spans="1:12">
      <c r="A268" s="568"/>
      <c r="B268" s="568"/>
      <c r="C268" s="568"/>
      <c r="D268" s="568"/>
      <c r="E268" s="568"/>
      <c r="F268" s="568"/>
      <c r="G268" s="568"/>
      <c r="H268" s="568"/>
      <c r="I268" s="568"/>
      <c r="J268" s="568"/>
      <c r="K268" s="568"/>
      <c r="L268" s="568"/>
    </row>
    <row r="269" spans="1:12">
      <c r="A269" s="568"/>
      <c r="B269" s="568"/>
      <c r="C269" s="568"/>
      <c r="D269" s="568"/>
      <c r="E269" s="568"/>
      <c r="F269" s="568"/>
      <c r="G269" s="568"/>
      <c r="H269" s="568"/>
      <c r="I269" s="568"/>
      <c r="J269" s="568"/>
      <c r="K269" s="568"/>
      <c r="L269" s="568"/>
    </row>
    <row r="270" spans="1:12">
      <c r="A270" s="568"/>
      <c r="B270" s="568"/>
      <c r="C270" s="568"/>
      <c r="D270" s="568"/>
      <c r="E270" s="568"/>
      <c r="F270" s="568"/>
      <c r="G270" s="568"/>
      <c r="H270" s="568"/>
      <c r="I270" s="568"/>
      <c r="J270" s="568"/>
      <c r="K270" s="568"/>
      <c r="L270" s="568"/>
    </row>
    <row r="271" spans="1:12">
      <c r="A271" s="568"/>
      <c r="B271" s="568"/>
      <c r="C271" s="568"/>
      <c r="D271" s="568"/>
      <c r="E271" s="568"/>
      <c r="F271" s="568"/>
      <c r="G271" s="568"/>
      <c r="H271" s="568"/>
      <c r="I271" s="568"/>
      <c r="J271" s="568"/>
      <c r="K271" s="568"/>
      <c r="L271" s="568"/>
    </row>
    <row r="272" spans="1:12">
      <c r="A272" s="568"/>
      <c r="B272" s="568"/>
      <c r="C272" s="568"/>
      <c r="D272" s="568"/>
      <c r="E272" s="568"/>
      <c r="F272" s="568"/>
      <c r="G272" s="568"/>
      <c r="H272" s="568"/>
      <c r="I272" s="568"/>
      <c r="J272" s="568"/>
      <c r="K272" s="568"/>
      <c r="L272" s="568"/>
    </row>
    <row r="273" spans="1:12">
      <c r="A273" s="568"/>
      <c r="B273" s="568"/>
      <c r="C273" s="568"/>
      <c r="D273" s="568"/>
      <c r="E273" s="568"/>
      <c r="F273" s="568"/>
      <c r="G273" s="568"/>
      <c r="H273" s="568"/>
      <c r="I273" s="568"/>
      <c r="J273" s="568"/>
      <c r="K273" s="568"/>
      <c r="L273" s="568"/>
    </row>
    <row r="274" spans="1:12">
      <c r="A274" s="568"/>
      <c r="B274" s="568"/>
      <c r="C274" s="568"/>
      <c r="D274" s="568"/>
      <c r="E274" s="568"/>
      <c r="F274" s="568"/>
      <c r="G274" s="568"/>
      <c r="H274" s="568"/>
      <c r="I274" s="568"/>
      <c r="J274" s="568"/>
      <c r="K274" s="568"/>
      <c r="L274" s="568"/>
    </row>
    <row r="275" spans="1:12">
      <c r="A275" s="568"/>
      <c r="B275" s="568"/>
      <c r="C275" s="568"/>
      <c r="D275" s="568"/>
      <c r="E275" s="568"/>
      <c r="F275" s="568"/>
      <c r="G275" s="568"/>
      <c r="H275" s="568"/>
      <c r="I275" s="568"/>
      <c r="J275" s="568"/>
      <c r="K275" s="568"/>
      <c r="L275" s="568"/>
    </row>
    <row r="276" spans="1:12">
      <c r="A276" s="568"/>
      <c r="B276" s="568"/>
      <c r="C276" s="568"/>
      <c r="D276" s="568"/>
      <c r="E276" s="568"/>
      <c r="F276" s="568"/>
      <c r="G276" s="568"/>
      <c r="H276" s="568"/>
      <c r="I276" s="568"/>
      <c r="J276" s="568"/>
      <c r="K276" s="568"/>
      <c r="L276" s="568"/>
    </row>
    <row r="277" spans="1:12">
      <c r="A277" s="568"/>
      <c r="B277" s="568"/>
      <c r="C277" s="568"/>
      <c r="D277" s="568"/>
      <c r="E277" s="568"/>
      <c r="F277" s="568"/>
      <c r="G277" s="568"/>
      <c r="H277" s="568"/>
      <c r="I277" s="568"/>
      <c r="J277" s="568"/>
      <c r="K277" s="568"/>
      <c r="L277" s="568"/>
    </row>
    <row r="278" spans="1:12">
      <c r="A278" s="568"/>
      <c r="B278" s="568"/>
      <c r="C278" s="568"/>
      <c r="D278" s="568"/>
      <c r="E278" s="568"/>
      <c r="F278" s="568"/>
      <c r="G278" s="568"/>
      <c r="H278" s="568"/>
      <c r="I278" s="568"/>
      <c r="J278" s="568"/>
      <c r="K278" s="568"/>
      <c r="L278" s="568"/>
    </row>
    <row r="279" spans="1:12">
      <c r="A279" s="568"/>
      <c r="B279" s="568"/>
      <c r="C279" s="568"/>
      <c r="D279" s="568"/>
      <c r="E279" s="568"/>
      <c r="F279" s="568"/>
      <c r="G279" s="568"/>
      <c r="H279" s="568"/>
      <c r="I279" s="568"/>
      <c r="J279" s="568"/>
      <c r="K279" s="568"/>
      <c r="L279" s="568"/>
    </row>
    <row r="280" spans="1:12">
      <c r="A280" s="568"/>
      <c r="B280" s="568"/>
      <c r="C280" s="568"/>
      <c r="D280" s="568"/>
      <c r="E280" s="568"/>
      <c r="F280" s="568"/>
      <c r="G280" s="568"/>
      <c r="H280" s="568"/>
      <c r="I280" s="568"/>
      <c r="J280" s="568"/>
      <c r="K280" s="568"/>
      <c r="L280" s="568"/>
    </row>
    <row r="281" spans="1:12">
      <c r="A281" s="568"/>
      <c r="B281" s="568"/>
      <c r="C281" s="568"/>
      <c r="D281" s="568"/>
      <c r="E281" s="568"/>
      <c r="F281" s="568"/>
      <c r="G281" s="568"/>
      <c r="H281" s="568"/>
      <c r="I281" s="568"/>
      <c r="J281" s="568"/>
      <c r="K281" s="568"/>
      <c r="L281" s="568"/>
    </row>
    <row r="282" spans="1:12">
      <c r="A282" s="568"/>
      <c r="B282" s="568"/>
      <c r="C282" s="568"/>
      <c r="D282" s="568"/>
      <c r="E282" s="568"/>
      <c r="F282" s="568"/>
      <c r="G282" s="568"/>
      <c r="H282" s="568"/>
      <c r="I282" s="568"/>
      <c r="J282" s="568"/>
      <c r="K282" s="568"/>
      <c r="L282" s="568"/>
    </row>
    <row r="283" spans="1:12">
      <c r="A283" s="568"/>
      <c r="B283" s="568"/>
      <c r="C283" s="568"/>
      <c r="D283" s="568"/>
      <c r="E283" s="568"/>
      <c r="F283" s="568"/>
      <c r="G283" s="568"/>
      <c r="H283" s="568"/>
      <c r="I283" s="568"/>
      <c r="J283" s="568"/>
      <c r="K283" s="568"/>
      <c r="L283" s="568"/>
    </row>
    <row r="284" spans="1:12">
      <c r="A284" s="568"/>
      <c r="B284" s="568"/>
      <c r="C284" s="568"/>
      <c r="D284" s="568"/>
      <c r="E284" s="568"/>
      <c r="F284" s="568"/>
      <c r="G284" s="568"/>
      <c r="H284" s="568"/>
      <c r="I284" s="568"/>
      <c r="J284" s="568"/>
      <c r="K284" s="568"/>
      <c r="L284" s="568"/>
    </row>
    <row r="285" spans="1:12">
      <c r="A285" s="568"/>
      <c r="B285" s="568"/>
      <c r="C285" s="568"/>
      <c r="D285" s="568"/>
      <c r="E285" s="568"/>
      <c r="F285" s="568"/>
      <c r="G285" s="568"/>
      <c r="H285" s="568"/>
      <c r="I285" s="568"/>
      <c r="J285" s="568"/>
      <c r="K285" s="568"/>
      <c r="L285" s="568"/>
    </row>
    <row r="286" spans="1:12">
      <c r="A286" s="568"/>
      <c r="B286" s="568"/>
      <c r="C286" s="568"/>
      <c r="D286" s="568"/>
      <c r="E286" s="568"/>
      <c r="F286" s="568"/>
      <c r="G286" s="568"/>
      <c r="H286" s="568"/>
      <c r="I286" s="568"/>
      <c r="J286" s="568"/>
      <c r="K286" s="568"/>
      <c r="L286" s="568"/>
    </row>
    <row r="287" spans="1:12">
      <c r="A287" s="568"/>
      <c r="B287" s="568"/>
      <c r="C287" s="568"/>
      <c r="D287" s="568"/>
      <c r="E287" s="568"/>
      <c r="F287" s="568"/>
      <c r="G287" s="568"/>
      <c r="H287" s="568"/>
      <c r="I287" s="568"/>
      <c r="J287" s="568"/>
      <c r="K287" s="568"/>
      <c r="L287" s="568"/>
    </row>
    <row r="288" spans="1:12">
      <c r="A288" s="568"/>
      <c r="B288" s="568"/>
      <c r="C288" s="568"/>
      <c r="D288" s="568"/>
      <c r="E288" s="568"/>
      <c r="F288" s="568"/>
      <c r="G288" s="568"/>
      <c r="H288" s="568"/>
      <c r="I288" s="568"/>
      <c r="J288" s="568"/>
      <c r="K288" s="568"/>
      <c r="L288" s="568"/>
    </row>
    <row r="289" spans="1:12">
      <c r="A289" s="568"/>
      <c r="B289" s="568"/>
      <c r="C289" s="568"/>
      <c r="D289" s="568"/>
      <c r="E289" s="568"/>
      <c r="F289" s="568"/>
      <c r="G289" s="568"/>
      <c r="H289" s="568"/>
      <c r="I289" s="568"/>
      <c r="J289" s="568"/>
      <c r="K289" s="568"/>
      <c r="L289" s="568"/>
    </row>
    <row r="290" spans="1:12">
      <c r="A290" s="568"/>
      <c r="B290" s="568"/>
      <c r="C290" s="568"/>
      <c r="D290" s="568"/>
      <c r="E290" s="568"/>
      <c r="F290" s="568"/>
      <c r="G290" s="568"/>
      <c r="H290" s="568"/>
      <c r="I290" s="568"/>
      <c r="J290" s="568"/>
      <c r="K290" s="568"/>
      <c r="L290" s="568"/>
    </row>
    <row r="291" spans="1:12">
      <c r="A291" s="568"/>
      <c r="B291" s="568"/>
      <c r="C291" s="568"/>
      <c r="D291" s="568"/>
      <c r="E291" s="568"/>
      <c r="F291" s="568"/>
      <c r="G291" s="568"/>
      <c r="H291" s="568"/>
      <c r="I291" s="568"/>
      <c r="J291" s="568"/>
      <c r="K291" s="568"/>
      <c r="L291" s="568"/>
    </row>
    <row r="292" spans="1:12">
      <c r="A292" s="568"/>
      <c r="B292" s="568"/>
      <c r="C292" s="568"/>
      <c r="D292" s="568"/>
      <c r="E292" s="568"/>
      <c r="F292" s="568"/>
      <c r="G292" s="568"/>
      <c r="H292" s="568"/>
      <c r="I292" s="568"/>
      <c r="J292" s="568"/>
      <c r="K292" s="568"/>
      <c r="L292" s="568"/>
    </row>
    <row r="293" spans="1:12">
      <c r="A293" s="568"/>
      <c r="B293" s="568"/>
      <c r="C293" s="568"/>
      <c r="D293" s="568"/>
      <c r="E293" s="568"/>
      <c r="F293" s="568"/>
      <c r="G293" s="568"/>
      <c r="H293" s="568"/>
      <c r="I293" s="568"/>
      <c r="J293" s="568"/>
      <c r="K293" s="568"/>
      <c r="L293" s="568"/>
    </row>
    <row r="294" spans="1:12">
      <c r="A294" s="568"/>
      <c r="B294" s="568"/>
      <c r="C294" s="568"/>
      <c r="D294" s="568"/>
      <c r="E294" s="568"/>
      <c r="F294" s="568"/>
      <c r="G294" s="568"/>
      <c r="H294" s="568"/>
      <c r="I294" s="568"/>
      <c r="J294" s="568"/>
      <c r="K294" s="568"/>
      <c r="L294" s="568"/>
    </row>
    <row r="295" spans="1:12">
      <c r="A295" s="568"/>
      <c r="B295" s="568"/>
      <c r="C295" s="568"/>
      <c r="D295" s="568"/>
      <c r="E295" s="568"/>
      <c r="F295" s="568"/>
      <c r="G295" s="568"/>
      <c r="H295" s="568"/>
      <c r="I295" s="568"/>
      <c r="J295" s="568"/>
      <c r="K295" s="568"/>
      <c r="L295" s="568"/>
    </row>
    <row r="296" spans="1:12">
      <c r="A296" s="568"/>
      <c r="B296" s="568"/>
      <c r="C296" s="568"/>
      <c r="D296" s="568"/>
      <c r="E296" s="568"/>
      <c r="F296" s="568"/>
      <c r="G296" s="568"/>
      <c r="H296" s="568"/>
      <c r="I296" s="568"/>
      <c r="J296" s="568"/>
      <c r="K296" s="568"/>
      <c r="L296" s="568"/>
    </row>
    <row r="297" spans="1:12">
      <c r="A297" s="568"/>
      <c r="B297" s="568"/>
      <c r="C297" s="568"/>
      <c r="D297" s="568"/>
      <c r="E297" s="568"/>
      <c r="F297" s="568"/>
      <c r="G297" s="568"/>
      <c r="H297" s="568"/>
      <c r="I297" s="568"/>
      <c r="J297" s="568"/>
      <c r="K297" s="568"/>
      <c r="L297" s="568"/>
    </row>
    <row r="298" spans="1:12">
      <c r="A298" s="568"/>
      <c r="B298" s="568"/>
      <c r="C298" s="568"/>
      <c r="D298" s="568"/>
      <c r="E298" s="568"/>
      <c r="F298" s="568"/>
      <c r="G298" s="568"/>
      <c r="H298" s="568"/>
      <c r="I298" s="568"/>
      <c r="J298" s="568"/>
      <c r="K298" s="568"/>
      <c r="L298" s="568"/>
    </row>
    <row r="299" spans="1:12">
      <c r="A299" s="568"/>
      <c r="B299" s="568"/>
      <c r="C299" s="568"/>
      <c r="D299" s="568"/>
      <c r="E299" s="568"/>
      <c r="F299" s="568"/>
      <c r="G299" s="568"/>
      <c r="H299" s="568"/>
      <c r="I299" s="568"/>
      <c r="J299" s="568"/>
      <c r="K299" s="568"/>
      <c r="L299" s="568"/>
    </row>
    <row r="300" spans="1:12">
      <c r="A300" s="568"/>
      <c r="B300" s="568"/>
      <c r="C300" s="568"/>
      <c r="D300" s="568"/>
      <c r="E300" s="568"/>
      <c r="F300" s="568"/>
      <c r="G300" s="568"/>
      <c r="H300" s="568"/>
      <c r="I300" s="568"/>
      <c r="J300" s="568"/>
      <c r="K300" s="568"/>
      <c r="L300" s="568"/>
    </row>
    <row r="301" spans="1:12">
      <c r="A301" s="568"/>
      <c r="B301" s="568"/>
      <c r="C301" s="568"/>
      <c r="D301" s="568"/>
      <c r="E301" s="568"/>
      <c r="F301" s="568"/>
      <c r="G301" s="568"/>
      <c r="H301" s="568"/>
      <c r="I301" s="568"/>
      <c r="J301" s="568"/>
      <c r="K301" s="568"/>
      <c r="L301" s="568"/>
    </row>
    <row r="302" spans="1:12">
      <c r="A302" s="568"/>
      <c r="B302" s="568"/>
      <c r="C302" s="568"/>
      <c r="D302" s="568"/>
      <c r="E302" s="568"/>
      <c r="F302" s="568"/>
      <c r="G302" s="568"/>
      <c r="H302" s="568"/>
      <c r="I302" s="568"/>
      <c r="J302" s="568"/>
      <c r="K302" s="568"/>
      <c r="L302" s="568"/>
    </row>
    <row r="303" spans="1:12">
      <c r="A303" s="568"/>
      <c r="B303" s="568"/>
      <c r="C303" s="568"/>
      <c r="D303" s="568"/>
      <c r="E303" s="568"/>
      <c r="F303" s="568"/>
      <c r="G303" s="568"/>
      <c r="H303" s="568"/>
      <c r="I303" s="568"/>
      <c r="J303" s="568"/>
      <c r="K303" s="568"/>
      <c r="L303" s="568"/>
    </row>
    <row r="304" spans="1:12">
      <c r="A304" s="568"/>
      <c r="B304" s="568"/>
      <c r="C304" s="568"/>
      <c r="D304" s="568"/>
      <c r="E304" s="568"/>
      <c r="F304" s="568"/>
      <c r="G304" s="568"/>
      <c r="H304" s="568"/>
      <c r="I304" s="568"/>
      <c r="J304" s="568"/>
      <c r="K304" s="568"/>
      <c r="L304" s="568"/>
    </row>
    <row r="305" spans="1:12">
      <c r="A305" s="568"/>
      <c r="B305" s="568"/>
      <c r="C305" s="568"/>
      <c r="D305" s="568"/>
      <c r="E305" s="568"/>
      <c r="F305" s="568"/>
      <c r="G305" s="568"/>
      <c r="H305" s="568"/>
      <c r="I305" s="568"/>
      <c r="J305" s="568"/>
      <c r="K305" s="568"/>
      <c r="L305" s="568"/>
    </row>
    <row r="306" spans="1:12">
      <c r="A306" s="568"/>
      <c r="B306" s="568"/>
      <c r="C306" s="568"/>
      <c r="D306" s="568"/>
      <c r="E306" s="568"/>
      <c r="F306" s="568"/>
      <c r="G306" s="568"/>
      <c r="H306" s="568"/>
      <c r="I306" s="568"/>
      <c r="J306" s="568"/>
      <c r="K306" s="568"/>
      <c r="L306" s="568"/>
    </row>
    <row r="307" spans="1:12">
      <c r="A307" s="568"/>
      <c r="B307" s="568"/>
      <c r="C307" s="568"/>
      <c r="D307" s="568"/>
      <c r="E307" s="568"/>
      <c r="F307" s="568"/>
      <c r="G307" s="568"/>
      <c r="H307" s="568"/>
      <c r="I307" s="568"/>
      <c r="J307" s="568"/>
      <c r="K307" s="568"/>
      <c r="L307" s="568"/>
    </row>
    <row r="308" spans="1:12">
      <c r="A308" s="568"/>
      <c r="B308" s="568"/>
      <c r="C308" s="568"/>
      <c r="D308" s="568"/>
      <c r="E308" s="568"/>
      <c r="F308" s="568"/>
      <c r="G308" s="568"/>
      <c r="H308" s="568"/>
      <c r="I308" s="568"/>
      <c r="J308" s="568"/>
      <c r="K308" s="568"/>
      <c r="L308" s="568"/>
    </row>
    <row r="309" spans="1:12">
      <c r="A309" s="568"/>
      <c r="B309" s="568"/>
      <c r="C309" s="568"/>
      <c r="D309" s="568"/>
      <c r="E309" s="568"/>
      <c r="F309" s="568"/>
      <c r="G309" s="568"/>
      <c r="H309" s="568"/>
      <c r="I309" s="568"/>
      <c r="J309" s="568"/>
      <c r="K309" s="568"/>
      <c r="L309" s="568"/>
    </row>
    <row r="310" spans="1:12">
      <c r="A310" s="568"/>
      <c r="B310" s="568"/>
      <c r="C310" s="568"/>
      <c r="D310" s="568"/>
      <c r="E310" s="568"/>
      <c r="F310" s="568"/>
      <c r="G310" s="568"/>
      <c r="H310" s="568"/>
      <c r="I310" s="568"/>
      <c r="J310" s="568"/>
      <c r="K310" s="568"/>
      <c r="L310" s="568"/>
    </row>
    <row r="311" spans="1:12">
      <c r="A311" s="568"/>
      <c r="B311" s="568"/>
      <c r="C311" s="568"/>
      <c r="D311" s="568"/>
      <c r="E311" s="568"/>
      <c r="F311" s="568"/>
      <c r="G311" s="568"/>
      <c r="H311" s="568"/>
      <c r="I311" s="568"/>
      <c r="J311" s="568"/>
      <c r="K311" s="568"/>
      <c r="L311" s="568"/>
    </row>
    <row r="312" spans="1:12">
      <c r="A312" s="568"/>
      <c r="B312" s="568"/>
      <c r="C312" s="568"/>
      <c r="D312" s="568"/>
      <c r="E312" s="568"/>
      <c r="F312" s="568"/>
      <c r="G312" s="568"/>
      <c r="H312" s="568"/>
      <c r="I312" s="568"/>
      <c r="J312" s="568"/>
      <c r="K312" s="568"/>
      <c r="L312" s="568"/>
    </row>
    <row r="313" spans="1:12">
      <c r="A313" s="568"/>
      <c r="B313" s="568"/>
      <c r="C313" s="568"/>
      <c r="D313" s="568"/>
      <c r="E313" s="568"/>
      <c r="F313" s="568"/>
      <c r="G313" s="568"/>
      <c r="H313" s="568"/>
      <c r="I313" s="568"/>
      <c r="J313" s="568"/>
      <c r="K313" s="568"/>
      <c r="L313" s="568"/>
    </row>
    <row r="314" spans="1:12">
      <c r="A314" s="568"/>
      <c r="B314" s="568"/>
      <c r="C314" s="568"/>
      <c r="D314" s="568"/>
      <c r="E314" s="568"/>
      <c r="F314" s="568"/>
      <c r="G314" s="568"/>
      <c r="H314" s="568"/>
      <c r="I314" s="568"/>
      <c r="J314" s="568"/>
      <c r="K314" s="568"/>
      <c r="L314" s="568"/>
    </row>
    <row r="315" spans="1:12">
      <c r="A315" s="568"/>
      <c r="B315" s="568"/>
      <c r="C315" s="568"/>
      <c r="D315" s="568"/>
      <c r="E315" s="568"/>
      <c r="F315" s="568"/>
      <c r="G315" s="568"/>
      <c r="H315" s="568"/>
      <c r="I315" s="568"/>
      <c r="J315" s="568"/>
      <c r="K315" s="568"/>
      <c r="L315" s="568"/>
    </row>
    <row r="316" spans="1:12">
      <c r="A316" s="568"/>
      <c r="B316" s="568"/>
      <c r="C316" s="568"/>
      <c r="D316" s="568"/>
      <c r="E316" s="568"/>
      <c r="F316" s="568"/>
      <c r="G316" s="568"/>
      <c r="H316" s="568"/>
      <c r="I316" s="568"/>
      <c r="J316" s="568"/>
      <c r="K316" s="568"/>
      <c r="L316" s="568"/>
    </row>
    <row r="317" spans="1:12">
      <c r="A317" s="568"/>
      <c r="B317" s="568"/>
      <c r="C317" s="568"/>
      <c r="D317" s="568"/>
      <c r="E317" s="568"/>
      <c r="F317" s="568"/>
      <c r="G317" s="568"/>
      <c r="H317" s="568"/>
      <c r="I317" s="568"/>
      <c r="J317" s="568"/>
      <c r="K317" s="568"/>
      <c r="L317" s="568"/>
    </row>
    <row r="318" spans="1:12">
      <c r="A318" s="568"/>
      <c r="B318" s="568"/>
      <c r="C318" s="568"/>
      <c r="D318" s="568"/>
      <c r="E318" s="568"/>
      <c r="F318" s="568"/>
      <c r="G318" s="568"/>
      <c r="H318" s="568"/>
      <c r="I318" s="568"/>
      <c r="J318" s="568"/>
      <c r="K318" s="568"/>
      <c r="L318" s="568"/>
    </row>
    <row r="319" spans="1:12">
      <c r="A319" s="568"/>
      <c r="B319" s="568"/>
      <c r="C319" s="568"/>
      <c r="D319" s="568"/>
      <c r="E319" s="568"/>
      <c r="F319" s="568"/>
      <c r="G319" s="568"/>
      <c r="H319" s="568"/>
      <c r="I319" s="568"/>
      <c r="J319" s="568"/>
      <c r="K319" s="568"/>
      <c r="L319" s="568"/>
    </row>
    <row r="320" spans="1:12">
      <c r="A320" s="568"/>
      <c r="B320" s="568"/>
      <c r="C320" s="568"/>
      <c r="D320" s="568"/>
      <c r="E320" s="568"/>
      <c r="F320" s="568"/>
      <c r="G320" s="568"/>
      <c r="H320" s="568"/>
      <c r="I320" s="568"/>
      <c r="J320" s="568"/>
      <c r="K320" s="568"/>
      <c r="L320" s="568"/>
    </row>
    <row r="321" spans="1:12">
      <c r="A321" s="568"/>
      <c r="B321" s="568"/>
      <c r="C321" s="568"/>
      <c r="D321" s="568"/>
      <c r="E321" s="568"/>
      <c r="F321" s="568"/>
      <c r="G321" s="568"/>
      <c r="H321" s="568"/>
      <c r="I321" s="568"/>
      <c r="J321" s="568"/>
      <c r="K321" s="568"/>
      <c r="L321" s="568"/>
    </row>
    <row r="322" spans="1:12">
      <c r="A322" s="568"/>
      <c r="B322" s="568"/>
      <c r="C322" s="568"/>
      <c r="D322" s="568"/>
      <c r="E322" s="568"/>
      <c r="F322" s="568"/>
      <c r="G322" s="568"/>
      <c r="H322" s="568"/>
      <c r="I322" s="568"/>
      <c r="J322" s="568"/>
      <c r="K322" s="568"/>
      <c r="L322" s="568"/>
    </row>
    <row r="323" spans="1:12">
      <c r="A323" s="568"/>
      <c r="B323" s="568"/>
      <c r="C323" s="568"/>
      <c r="D323" s="568"/>
      <c r="E323" s="568"/>
      <c r="F323" s="568"/>
      <c r="G323" s="568"/>
      <c r="H323" s="568"/>
      <c r="I323" s="568"/>
      <c r="J323" s="568"/>
      <c r="K323" s="568"/>
      <c r="L323" s="568"/>
    </row>
    <row r="324" spans="1:12">
      <c r="A324" s="568"/>
      <c r="B324" s="568"/>
      <c r="C324" s="568"/>
      <c r="D324" s="568"/>
      <c r="E324" s="568"/>
      <c r="F324" s="568"/>
      <c r="G324" s="568"/>
      <c r="H324" s="568"/>
      <c r="I324" s="568"/>
      <c r="J324" s="568"/>
      <c r="K324" s="568"/>
      <c r="L324" s="568"/>
    </row>
    <row r="325" spans="1:12">
      <c r="A325" s="568"/>
      <c r="B325" s="568"/>
      <c r="C325" s="568"/>
      <c r="D325" s="568"/>
      <c r="E325" s="568"/>
      <c r="F325" s="568"/>
      <c r="G325" s="568"/>
      <c r="H325" s="568"/>
      <c r="I325" s="568"/>
      <c r="J325" s="568"/>
      <c r="K325" s="568"/>
      <c r="L325" s="568"/>
    </row>
    <row r="326" spans="1:12">
      <c r="A326" s="568"/>
      <c r="B326" s="568"/>
      <c r="C326" s="568"/>
      <c r="D326" s="568"/>
      <c r="E326" s="568"/>
      <c r="F326" s="568"/>
      <c r="G326" s="568"/>
      <c r="H326" s="568"/>
      <c r="I326" s="568"/>
      <c r="J326" s="568"/>
      <c r="K326" s="568"/>
      <c r="L326" s="568"/>
    </row>
    <row r="327" spans="1:12">
      <c r="A327" s="568"/>
      <c r="B327" s="568"/>
      <c r="C327" s="568"/>
      <c r="D327" s="568"/>
      <c r="E327" s="568"/>
      <c r="F327" s="568"/>
      <c r="G327" s="568"/>
      <c r="H327" s="568"/>
      <c r="I327" s="568"/>
      <c r="J327" s="568"/>
      <c r="K327" s="568"/>
      <c r="L327" s="568"/>
    </row>
    <row r="328" spans="1:12">
      <c r="A328" s="568"/>
      <c r="B328" s="568"/>
      <c r="C328" s="568"/>
      <c r="D328" s="568"/>
      <c r="E328" s="568"/>
      <c r="F328" s="568"/>
      <c r="G328" s="568"/>
      <c r="H328" s="568"/>
      <c r="I328" s="568"/>
      <c r="J328" s="568"/>
      <c r="K328" s="568"/>
      <c r="L328" s="568"/>
    </row>
    <row r="329" spans="1:12">
      <c r="A329" s="568"/>
      <c r="B329" s="568"/>
      <c r="C329" s="568"/>
      <c r="D329" s="568"/>
      <c r="E329" s="568"/>
      <c r="F329" s="568"/>
      <c r="G329" s="568"/>
      <c r="H329" s="568"/>
      <c r="I329" s="568"/>
      <c r="J329" s="568"/>
      <c r="K329" s="568"/>
      <c r="L329" s="568"/>
    </row>
    <row r="330" spans="1:12">
      <c r="A330" s="568"/>
      <c r="B330" s="568"/>
      <c r="C330" s="568"/>
      <c r="D330" s="568"/>
      <c r="E330" s="568"/>
      <c r="F330" s="568"/>
      <c r="G330" s="568"/>
      <c r="H330" s="568"/>
      <c r="I330" s="568"/>
      <c r="J330" s="568"/>
      <c r="K330" s="568"/>
      <c r="L330" s="568"/>
    </row>
    <row r="331" spans="1:12">
      <c r="A331" s="568"/>
      <c r="B331" s="568"/>
      <c r="C331" s="568"/>
      <c r="D331" s="568"/>
      <c r="E331" s="568"/>
      <c r="F331" s="568"/>
      <c r="G331" s="568"/>
      <c r="H331" s="568"/>
      <c r="I331" s="568"/>
      <c r="J331" s="568"/>
      <c r="K331" s="568"/>
      <c r="L331" s="568"/>
    </row>
    <row r="332" spans="1:12">
      <c r="A332" s="568"/>
      <c r="B332" s="568"/>
      <c r="C332" s="568"/>
      <c r="D332" s="568"/>
      <c r="E332" s="568"/>
      <c r="F332" s="568"/>
      <c r="G332" s="568"/>
      <c r="H332" s="568"/>
      <c r="I332" s="568"/>
      <c r="J332" s="568"/>
      <c r="K332" s="568"/>
      <c r="L332" s="568"/>
    </row>
    <row r="333" spans="1:12">
      <c r="A333" s="568"/>
      <c r="B333" s="568"/>
      <c r="C333" s="568"/>
      <c r="D333" s="568"/>
      <c r="E333" s="568"/>
      <c r="F333" s="568"/>
      <c r="G333" s="568"/>
      <c r="H333" s="568"/>
      <c r="I333" s="568"/>
      <c r="J333" s="568"/>
      <c r="K333" s="568"/>
      <c r="L333" s="568"/>
    </row>
    <row r="334" spans="1:12">
      <c r="A334" s="568"/>
      <c r="B334" s="568"/>
      <c r="C334" s="568"/>
      <c r="D334" s="568"/>
      <c r="E334" s="568"/>
      <c r="F334" s="568"/>
      <c r="G334" s="568"/>
      <c r="H334" s="568"/>
      <c r="I334" s="568"/>
      <c r="J334" s="568"/>
      <c r="K334" s="568"/>
      <c r="L334" s="568"/>
    </row>
    <row r="335" spans="1:12">
      <c r="A335" s="568"/>
      <c r="B335" s="568"/>
      <c r="C335" s="568"/>
      <c r="D335" s="568"/>
      <c r="E335" s="568"/>
      <c r="F335" s="568"/>
      <c r="G335" s="568"/>
      <c r="H335" s="568"/>
      <c r="I335" s="568"/>
      <c r="J335" s="568"/>
      <c r="K335" s="568"/>
      <c r="L335" s="568"/>
    </row>
    <row r="336" spans="1:12">
      <c r="A336" s="568"/>
      <c r="B336" s="568"/>
      <c r="C336" s="568"/>
      <c r="D336" s="568"/>
      <c r="E336" s="568"/>
      <c r="F336" s="568"/>
      <c r="G336" s="568"/>
      <c r="H336" s="568"/>
      <c r="I336" s="568"/>
      <c r="J336" s="568"/>
      <c r="K336" s="568"/>
      <c r="L336" s="568"/>
    </row>
    <row r="337" spans="1:12">
      <c r="A337" s="568"/>
      <c r="B337" s="568"/>
      <c r="C337" s="568"/>
      <c r="D337" s="568"/>
      <c r="E337" s="568"/>
      <c r="F337" s="568"/>
      <c r="G337" s="568"/>
      <c r="H337" s="568"/>
      <c r="I337" s="568"/>
      <c r="J337" s="568"/>
      <c r="K337" s="568"/>
      <c r="L337" s="568"/>
    </row>
    <row r="338" spans="1:12">
      <c r="A338" s="568"/>
      <c r="B338" s="568"/>
      <c r="C338" s="568"/>
      <c r="D338" s="568"/>
      <c r="E338" s="568"/>
      <c r="F338" s="568"/>
      <c r="G338" s="568"/>
      <c r="H338" s="568"/>
      <c r="I338" s="568"/>
      <c r="J338" s="568"/>
      <c r="K338" s="568"/>
      <c r="L338" s="568"/>
    </row>
    <row r="339" spans="1:12">
      <c r="A339" s="568"/>
      <c r="B339" s="568"/>
      <c r="C339" s="568"/>
      <c r="D339" s="568"/>
      <c r="E339" s="568"/>
      <c r="F339" s="568"/>
      <c r="G339" s="568"/>
      <c r="H339" s="568"/>
      <c r="I339" s="568"/>
      <c r="J339" s="568"/>
      <c r="K339" s="568"/>
      <c r="L339" s="568"/>
    </row>
    <row r="340" spans="1:12">
      <c r="A340" s="568"/>
      <c r="B340" s="568"/>
      <c r="C340" s="568"/>
      <c r="D340" s="568"/>
      <c r="E340" s="568"/>
      <c r="F340" s="568"/>
      <c r="G340" s="568"/>
      <c r="H340" s="568"/>
      <c r="I340" s="568"/>
      <c r="J340" s="568"/>
      <c r="K340" s="568"/>
      <c r="L340" s="568"/>
    </row>
    <row r="341" spans="1:12">
      <c r="A341" s="568"/>
      <c r="B341" s="568"/>
      <c r="C341" s="568"/>
      <c r="D341" s="568"/>
      <c r="E341" s="568"/>
      <c r="F341" s="568"/>
      <c r="G341" s="568"/>
      <c r="H341" s="568"/>
      <c r="I341" s="568"/>
      <c r="J341" s="568"/>
      <c r="K341" s="568"/>
      <c r="L341" s="568"/>
    </row>
    <row r="342" spans="1:12">
      <c r="A342" s="568"/>
      <c r="B342" s="568"/>
      <c r="C342" s="568"/>
      <c r="D342" s="568"/>
      <c r="E342" s="568"/>
      <c r="F342" s="568"/>
      <c r="G342" s="568"/>
      <c r="H342" s="568"/>
      <c r="I342" s="568"/>
      <c r="J342" s="568"/>
      <c r="K342" s="568"/>
      <c r="L342" s="568"/>
    </row>
    <row r="343" spans="1:12">
      <c r="A343" s="568"/>
      <c r="B343" s="568"/>
      <c r="C343" s="568"/>
      <c r="D343" s="568"/>
      <c r="E343" s="568"/>
      <c r="F343" s="568"/>
      <c r="G343" s="568"/>
      <c r="H343" s="568"/>
      <c r="I343" s="568"/>
      <c r="J343" s="568"/>
      <c r="K343" s="568"/>
      <c r="L343" s="568"/>
    </row>
    <row r="344" spans="1:12">
      <c r="A344" s="568"/>
      <c r="B344" s="568"/>
      <c r="C344" s="568"/>
      <c r="D344" s="568"/>
      <c r="E344" s="568"/>
      <c r="F344" s="568"/>
      <c r="G344" s="568"/>
      <c r="H344" s="568"/>
      <c r="I344" s="568"/>
      <c r="J344" s="568"/>
      <c r="K344" s="568"/>
      <c r="L344" s="568"/>
    </row>
    <row r="345" spans="1:12">
      <c r="A345" s="568"/>
      <c r="B345" s="568"/>
      <c r="C345" s="568"/>
      <c r="D345" s="568"/>
      <c r="E345" s="568"/>
      <c r="F345" s="568"/>
      <c r="G345" s="568"/>
      <c r="H345" s="568"/>
      <c r="I345" s="568"/>
      <c r="J345" s="568"/>
      <c r="K345" s="568"/>
      <c r="L345" s="568"/>
    </row>
    <row r="346" spans="1:12">
      <c r="A346" s="568"/>
      <c r="B346" s="568"/>
      <c r="C346" s="568"/>
      <c r="D346" s="568"/>
      <c r="E346" s="568"/>
      <c r="F346" s="568"/>
      <c r="G346" s="568"/>
      <c r="H346" s="568"/>
      <c r="I346" s="568"/>
      <c r="J346" s="568"/>
      <c r="K346" s="568"/>
      <c r="L346" s="568"/>
    </row>
    <row r="347" spans="1:12">
      <c r="A347" s="568"/>
      <c r="B347" s="568"/>
      <c r="C347" s="568"/>
      <c r="D347" s="568"/>
      <c r="E347" s="568"/>
      <c r="F347" s="568"/>
      <c r="G347" s="568"/>
      <c r="H347" s="568"/>
      <c r="I347" s="568"/>
      <c r="J347" s="568"/>
      <c r="K347" s="568"/>
      <c r="L347" s="568"/>
    </row>
    <row r="348" spans="1:12">
      <c r="A348" s="568"/>
      <c r="B348" s="568"/>
      <c r="C348" s="568"/>
      <c r="D348" s="568"/>
      <c r="E348" s="568"/>
      <c r="F348" s="568"/>
      <c r="G348" s="568"/>
      <c r="H348" s="568"/>
      <c r="I348" s="568"/>
      <c r="J348" s="568"/>
      <c r="K348" s="568"/>
      <c r="L348" s="568"/>
    </row>
    <row r="349" spans="1:12">
      <c r="A349" s="568"/>
      <c r="B349" s="568"/>
      <c r="C349" s="568"/>
      <c r="D349" s="568"/>
      <c r="E349" s="568"/>
      <c r="F349" s="568"/>
      <c r="G349" s="568"/>
      <c r="H349" s="568"/>
      <c r="I349" s="568"/>
      <c r="J349" s="568"/>
      <c r="K349" s="568"/>
      <c r="L349" s="568"/>
    </row>
    <row r="350" spans="1:12">
      <c r="A350" s="568"/>
      <c r="B350" s="568"/>
      <c r="C350" s="568"/>
      <c r="D350" s="568"/>
      <c r="E350" s="568"/>
      <c r="F350" s="568"/>
      <c r="G350" s="568"/>
      <c r="H350" s="568"/>
      <c r="I350" s="568"/>
      <c r="J350" s="568"/>
      <c r="K350" s="568"/>
      <c r="L350" s="568"/>
    </row>
    <row r="351" spans="1:12">
      <c r="A351" s="568"/>
      <c r="B351" s="568"/>
      <c r="C351" s="568"/>
      <c r="D351" s="568"/>
      <c r="E351" s="568"/>
      <c r="F351" s="568"/>
      <c r="G351" s="568"/>
      <c r="H351" s="568"/>
      <c r="I351" s="568"/>
      <c r="J351" s="568"/>
      <c r="K351" s="568"/>
      <c r="L351" s="568"/>
    </row>
    <row r="352" spans="1:12">
      <c r="A352" s="568"/>
      <c r="B352" s="568"/>
      <c r="C352" s="568"/>
      <c r="D352" s="568"/>
      <c r="E352" s="568"/>
      <c r="F352" s="568"/>
      <c r="G352" s="568"/>
      <c r="H352" s="568"/>
      <c r="I352" s="568"/>
      <c r="J352" s="568"/>
      <c r="K352" s="568"/>
      <c r="L352" s="568"/>
    </row>
    <row r="353" spans="1:12">
      <c r="A353" s="568"/>
      <c r="B353" s="568"/>
      <c r="C353" s="568"/>
      <c r="D353" s="568"/>
      <c r="E353" s="568"/>
      <c r="F353" s="568"/>
      <c r="G353" s="568"/>
      <c r="H353" s="568"/>
      <c r="I353" s="568"/>
      <c r="J353" s="568"/>
      <c r="K353" s="568"/>
      <c r="L353" s="568"/>
    </row>
    <row r="354" spans="1:12">
      <c r="A354" s="568"/>
      <c r="B354" s="568"/>
      <c r="C354" s="568"/>
      <c r="D354" s="568"/>
      <c r="E354" s="568"/>
      <c r="F354" s="568"/>
      <c r="G354" s="568"/>
      <c r="H354" s="568"/>
      <c r="I354" s="568"/>
      <c r="J354" s="568"/>
      <c r="K354" s="568"/>
      <c r="L354" s="568"/>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6142-B88A-4C6E-AAD1-105F7A55528C}">
  <dimension ref="A1:A36"/>
  <sheetViews>
    <sheetView workbookViewId="0">
      <selection activeCell="C18" sqref="C18"/>
    </sheetView>
  </sheetViews>
  <sheetFormatPr defaultColWidth="9" defaultRowHeight="15.75"/>
  <cols>
    <col min="1" max="1" width="80.125" style="46" customWidth="1"/>
    <col min="2" max="16384" width="9" style="46"/>
  </cols>
  <sheetData>
    <row r="1" spans="1:1" ht="16.5">
      <c r="A1" s="569" t="s">
        <v>607</v>
      </c>
    </row>
    <row r="3" spans="1:1" ht="31.5">
      <c r="A3" s="701" t="s">
        <v>608</v>
      </c>
    </row>
    <row r="4" spans="1:1">
      <c r="A4" s="515" t="s">
        <v>609</v>
      </c>
    </row>
    <row r="7" spans="1:1" ht="31.5">
      <c r="A7" s="701" t="s">
        <v>610</v>
      </c>
    </row>
    <row r="8" spans="1:1">
      <c r="A8" s="515" t="s">
        <v>611</v>
      </c>
    </row>
    <row r="11" spans="1:1">
      <c r="A11" s="46" t="s">
        <v>612</v>
      </c>
    </row>
    <row r="12" spans="1:1">
      <c r="A12" s="515" t="s">
        <v>613</v>
      </c>
    </row>
    <row r="15" spans="1:1">
      <c r="A15" s="46" t="s">
        <v>614</v>
      </c>
    </row>
    <row r="16" spans="1:1">
      <c r="A16" s="515" t="s">
        <v>615</v>
      </c>
    </row>
    <row r="19" spans="1:1">
      <c r="A19" s="46" t="s">
        <v>616</v>
      </c>
    </row>
    <row r="20" spans="1:1">
      <c r="A20" s="515" t="s">
        <v>617</v>
      </c>
    </row>
    <row r="23" spans="1:1">
      <c r="A23" s="46" t="s">
        <v>618</v>
      </c>
    </row>
    <row r="24" spans="1:1">
      <c r="A24" s="515" t="s">
        <v>619</v>
      </c>
    </row>
    <row r="27" spans="1:1">
      <c r="A27" s="46" t="s">
        <v>620</v>
      </c>
    </row>
    <row r="28" spans="1:1">
      <c r="A28" s="515" t="s">
        <v>621</v>
      </c>
    </row>
    <row r="31" spans="1:1">
      <c r="A31" s="46" t="s">
        <v>622</v>
      </c>
    </row>
    <row r="32" spans="1:1">
      <c r="A32" s="515" t="s">
        <v>623</v>
      </c>
    </row>
    <row r="35" spans="1:1">
      <c r="A35" s="46" t="s">
        <v>624</v>
      </c>
    </row>
    <row r="36" spans="1:1">
      <c r="A36" s="515" t="s">
        <v>625</v>
      </c>
    </row>
  </sheetData>
  <hyperlinks>
    <hyperlink ref="A36" r:id="rId1" xr:uid="{3D8A932A-1836-49BD-B926-8BE52B3C5C39}"/>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4BF4-6FD8-4177-A3ED-2A692738FAF7}">
  <dimension ref="A1:A6"/>
  <sheetViews>
    <sheetView workbookViewId="0">
      <selection activeCell="A7" sqref="A7"/>
    </sheetView>
  </sheetViews>
  <sheetFormatPr defaultRowHeight="15.75"/>
  <cols>
    <col min="1" max="1" width="93.625" customWidth="1"/>
  </cols>
  <sheetData>
    <row r="1" spans="1:1" ht="15.75" customHeight="1">
      <c r="A1" s="689" t="s">
        <v>626</v>
      </c>
    </row>
    <row r="2" spans="1:1" ht="15.75" customHeight="1">
      <c r="A2" s="690" t="s">
        <v>627</v>
      </c>
    </row>
    <row r="4" spans="1:1">
      <c r="A4" t="s">
        <v>628</v>
      </c>
    </row>
    <row r="5" spans="1:1">
      <c r="A5" t="s">
        <v>629</v>
      </c>
    </row>
    <row r="6" spans="1:1">
      <c r="A6" t="s">
        <v>630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zoomScaleNormal="100" workbookViewId="0"/>
  </sheetViews>
  <sheetFormatPr defaultColWidth="9" defaultRowHeight="15.75"/>
  <cols>
    <col min="1" max="1" width="40.625" style="46" customWidth="1"/>
    <col min="2" max="2" width="8.625" style="46" customWidth="1"/>
    <col min="3" max="3" width="17.625" style="46" customWidth="1"/>
    <col min="4" max="4" width="1.625" style="46" customWidth="1"/>
    <col min="5" max="5" width="17.625" style="46" customWidth="1"/>
    <col min="6" max="6" width="1.5" style="46" customWidth="1"/>
    <col min="7" max="7" width="17.625" style="46" customWidth="1"/>
    <col min="8" max="8" width="1.625" style="46" customWidth="1"/>
    <col min="9" max="9" width="17.625" style="46" customWidth="1"/>
    <col min="10" max="16384" width="9" style="46"/>
  </cols>
  <sheetData>
    <row r="1" spans="1:10">
      <c r="A1" s="378" t="s">
        <v>98</v>
      </c>
      <c r="B1" s="378"/>
      <c r="C1" s="378"/>
      <c r="D1" s="378"/>
      <c r="E1" s="378"/>
      <c r="F1" s="378"/>
      <c r="G1" s="378"/>
      <c r="H1" s="378"/>
      <c r="I1" s="379" t="s">
        <v>85</v>
      </c>
    </row>
    <row r="2" spans="1:10">
      <c r="A2" s="380" t="str">
        <f>'F108'!A2</f>
        <v>(Revised 5/2024)</v>
      </c>
      <c r="B2" s="380"/>
      <c r="C2" s="378"/>
      <c r="D2" s="378"/>
      <c r="E2" s="391" t="s">
        <v>99</v>
      </c>
      <c r="F2" s="378"/>
      <c r="G2" s="381">
        <f>+'F108'!C3</f>
        <v>0</v>
      </c>
      <c r="H2" s="693"/>
      <c r="I2" s="381"/>
    </row>
    <row r="3" spans="1:10">
      <c r="A3" s="378"/>
      <c r="B3" s="378"/>
      <c r="C3" s="378"/>
      <c r="D3" s="378"/>
      <c r="E3" s="391" t="s">
        <v>100</v>
      </c>
      <c r="F3" s="378"/>
      <c r="G3" s="381">
        <f>+'F108'!C5</f>
        <v>0</v>
      </c>
      <c r="H3" s="693"/>
      <c r="I3" s="381"/>
    </row>
    <row r="4" spans="1:10">
      <c r="A4" s="390" t="s">
        <v>101</v>
      </c>
      <c r="B4" s="382"/>
      <c r="C4" s="382"/>
      <c r="D4" s="382"/>
      <c r="E4" s="382"/>
      <c r="F4" s="382"/>
      <c r="G4" s="382"/>
      <c r="H4" s="382"/>
      <c r="I4" s="382"/>
    </row>
    <row r="5" spans="1:10">
      <c r="A5" s="382" t="s">
        <v>102</v>
      </c>
      <c r="B5" s="382"/>
      <c r="C5" s="382"/>
      <c r="D5" s="382"/>
      <c r="E5" s="382"/>
      <c r="F5" s="382"/>
      <c r="G5" s="382"/>
      <c r="H5" s="382"/>
      <c r="I5" s="382"/>
    </row>
    <row r="6" spans="1:10">
      <c r="A6" s="382" t="s">
        <v>103</v>
      </c>
      <c r="B6" s="382"/>
      <c r="C6" s="382"/>
      <c r="D6" s="382"/>
      <c r="E6" s="382"/>
      <c r="F6" s="382"/>
      <c r="G6" s="382"/>
      <c r="H6" s="382"/>
      <c r="I6" s="382"/>
    </row>
    <row r="7" spans="1:10">
      <c r="A7" s="763" t="s">
        <v>104</v>
      </c>
      <c r="B7" s="763"/>
      <c r="C7" s="763"/>
      <c r="D7" s="763"/>
      <c r="E7" s="763"/>
      <c r="F7" s="763"/>
      <c r="G7" s="763"/>
      <c r="H7" s="763"/>
      <c r="I7" s="763"/>
    </row>
    <row r="8" spans="1:10">
      <c r="A8" s="378"/>
      <c r="B8" s="378"/>
      <c r="C8" s="385"/>
      <c r="D8" s="385"/>
      <c r="E8" s="385" t="s">
        <v>105</v>
      </c>
      <c r="F8" s="385"/>
      <c r="G8" s="385"/>
      <c r="H8" s="385"/>
      <c r="I8" s="385"/>
    </row>
    <row r="9" spans="1:10">
      <c r="A9" s="378"/>
      <c r="B9" s="378"/>
      <c r="C9" s="385"/>
      <c r="D9" s="385"/>
      <c r="E9" s="385" t="s">
        <v>106</v>
      </c>
      <c r="F9" s="385"/>
      <c r="G9" s="385" t="s">
        <v>107</v>
      </c>
      <c r="H9" s="385"/>
      <c r="I9" s="385"/>
      <c r="J9" s="385"/>
    </row>
    <row r="10" spans="1:10">
      <c r="A10" s="378"/>
      <c r="B10" s="378"/>
      <c r="C10" s="385" t="s">
        <v>13</v>
      </c>
      <c r="D10" s="385"/>
      <c r="E10" s="385" t="s">
        <v>108</v>
      </c>
      <c r="F10" s="385"/>
      <c r="G10" s="385" t="s">
        <v>108</v>
      </c>
      <c r="H10" s="385"/>
      <c r="I10" s="385"/>
    </row>
    <row r="11" spans="1:10">
      <c r="A11" s="378"/>
      <c r="B11" s="378"/>
      <c r="C11" s="385" t="s">
        <v>41</v>
      </c>
      <c r="D11" s="385"/>
      <c r="E11" s="385" t="s">
        <v>41</v>
      </c>
      <c r="F11" s="385"/>
      <c r="G11" s="385" t="s">
        <v>41</v>
      </c>
      <c r="H11" s="385"/>
      <c r="I11" s="385"/>
    </row>
    <row r="12" spans="1:10">
      <c r="A12" s="378"/>
      <c r="B12" s="378"/>
      <c r="C12" s="378"/>
      <c r="D12" s="378"/>
      <c r="E12" s="378"/>
      <c r="F12" s="378"/>
      <c r="G12" s="378"/>
      <c r="H12" s="378"/>
      <c r="I12" s="378"/>
    </row>
    <row r="13" spans="1:10">
      <c r="A13" s="378" t="s">
        <v>109</v>
      </c>
      <c r="B13" s="378"/>
      <c r="C13" s="386"/>
      <c r="D13" s="387"/>
      <c r="E13" s="386"/>
      <c r="F13" s="387"/>
      <c r="G13" s="386"/>
      <c r="H13" s="387"/>
      <c r="I13" s="479"/>
    </row>
    <row r="14" spans="1:10">
      <c r="A14" s="378"/>
      <c r="B14" s="378"/>
      <c r="C14" s="387"/>
      <c r="D14" s="387"/>
      <c r="E14" s="387"/>
      <c r="F14" s="387"/>
      <c r="G14" s="387"/>
      <c r="H14" s="387"/>
      <c r="I14" s="387"/>
    </row>
    <row r="15" spans="1:10">
      <c r="A15" s="378" t="s">
        <v>110</v>
      </c>
      <c r="B15" s="378"/>
      <c r="C15" s="386"/>
      <c r="D15" s="387"/>
      <c r="E15" s="386"/>
      <c r="F15" s="387"/>
      <c r="G15" s="386"/>
      <c r="H15" s="387"/>
      <c r="I15" s="479"/>
    </row>
    <row r="16" spans="1:10">
      <c r="A16" s="378"/>
      <c r="B16" s="378"/>
      <c r="C16" s="387"/>
      <c r="D16" s="387"/>
      <c r="E16" s="387"/>
      <c r="F16" s="387"/>
      <c r="G16" s="387"/>
      <c r="H16" s="387"/>
      <c r="I16" s="387"/>
    </row>
    <row r="17" spans="1:9">
      <c r="A17" s="378" t="s">
        <v>111</v>
      </c>
      <c r="B17" s="388">
        <v>0</v>
      </c>
      <c r="C17" s="389">
        <f>ROUND(SUM($B$17*C15),0)</f>
        <v>0</v>
      </c>
      <c r="D17" s="378"/>
      <c r="E17" s="389">
        <f>ROUND(SUM($B$17*E15),0)</f>
        <v>0</v>
      </c>
      <c r="F17" s="378"/>
      <c r="G17" s="389">
        <f>ROUND(SUM($B$17*G15),0)</f>
        <v>0</v>
      </c>
      <c r="H17" s="378"/>
      <c r="I17" s="387"/>
    </row>
    <row r="18" spans="1:9">
      <c r="A18" s="378"/>
      <c r="B18" s="378"/>
      <c r="C18" s="387"/>
      <c r="D18" s="387"/>
      <c r="E18" s="387"/>
      <c r="F18" s="387"/>
      <c r="G18" s="387"/>
      <c r="H18" s="387"/>
      <c r="I18" s="387"/>
    </row>
    <row r="19" spans="1:9">
      <c r="A19" s="378" t="s">
        <v>112</v>
      </c>
      <c r="B19" s="378"/>
      <c r="C19" s="386"/>
      <c r="D19" s="387"/>
      <c r="E19" s="386"/>
      <c r="F19" s="387"/>
      <c r="G19" s="386"/>
      <c r="H19" s="387"/>
      <c r="I19" s="479"/>
    </row>
    <row r="20" spans="1:9">
      <c r="A20" s="378"/>
      <c r="B20" s="378"/>
      <c r="C20" s="387"/>
      <c r="D20" s="387"/>
      <c r="E20" s="387"/>
      <c r="F20" s="387"/>
      <c r="G20" s="387"/>
      <c r="H20" s="387"/>
      <c r="I20" s="387"/>
    </row>
    <row r="21" spans="1:9">
      <c r="A21" s="378" t="s">
        <v>113</v>
      </c>
      <c r="B21" s="378"/>
      <c r="C21" s="389">
        <f>SUM(C17+C19)</f>
        <v>0</v>
      </c>
      <c r="D21" s="378"/>
      <c r="E21" s="389">
        <f>SUM(E17+E19)</f>
        <v>0</v>
      </c>
      <c r="F21" s="378"/>
      <c r="G21" s="389">
        <f>SUM(G17+G19)</f>
        <v>0</v>
      </c>
      <c r="H21" s="378"/>
      <c r="I21" s="387"/>
    </row>
    <row r="22" spans="1:9">
      <c r="A22" s="378"/>
      <c r="B22" s="378"/>
      <c r="C22" s="387"/>
      <c r="D22" s="378"/>
      <c r="E22" s="387"/>
      <c r="F22" s="378"/>
      <c r="G22" s="387"/>
      <c r="H22" s="378"/>
      <c r="I22" s="387"/>
    </row>
    <row r="23" spans="1:9">
      <c r="A23" s="378" t="s">
        <v>114</v>
      </c>
      <c r="B23" s="378"/>
      <c r="C23" s="387"/>
      <c r="D23" s="378"/>
      <c r="E23" s="387"/>
      <c r="F23" s="378"/>
      <c r="G23" s="387"/>
      <c r="H23" s="378"/>
      <c r="I23" s="387"/>
    </row>
    <row r="24" spans="1:9">
      <c r="A24" s="378" t="s">
        <v>115</v>
      </c>
      <c r="B24" s="378"/>
      <c r="C24" s="389">
        <f>SUM(C15-C21)</f>
        <v>0</v>
      </c>
      <c r="D24" s="378"/>
      <c r="E24" s="389">
        <f>SUM(E15-E21)</f>
        <v>0</v>
      </c>
      <c r="F24" s="378"/>
      <c r="G24" s="389">
        <f>SUM(G15-G21)</f>
        <v>0</v>
      </c>
      <c r="H24" s="378"/>
      <c r="I24" s="387"/>
    </row>
    <row r="25" spans="1:9">
      <c r="A25" s="378"/>
      <c r="B25" s="378"/>
      <c r="C25" s="387"/>
      <c r="D25" s="378"/>
      <c r="E25" s="387"/>
      <c r="F25" s="378"/>
      <c r="G25" s="387"/>
      <c r="H25" s="378"/>
      <c r="I25" s="387"/>
    </row>
    <row r="26" spans="1:9">
      <c r="A26" s="378" t="s">
        <v>116</v>
      </c>
      <c r="B26" s="378"/>
      <c r="C26" s="387"/>
      <c r="D26" s="378"/>
      <c r="E26" s="387"/>
      <c r="F26" s="378"/>
      <c r="G26" s="387"/>
      <c r="H26" s="378"/>
      <c r="I26" s="387"/>
    </row>
    <row r="27" spans="1:9">
      <c r="A27" s="673" t="s">
        <v>117</v>
      </c>
      <c r="B27" s="378"/>
      <c r="C27" s="387"/>
      <c r="D27" s="378"/>
      <c r="E27" s="387"/>
      <c r="F27" s="378"/>
      <c r="G27" s="387"/>
      <c r="H27" s="378"/>
      <c r="I27" s="387"/>
    </row>
    <row r="28" spans="1:9">
      <c r="A28" s="673" t="s">
        <v>118</v>
      </c>
      <c r="B28" s="378"/>
      <c r="C28" s="389">
        <f>ROUND(SUM(C17*0.75),0)</f>
        <v>0</v>
      </c>
      <c r="D28" s="378"/>
      <c r="E28" s="389">
        <f>ROUND(SUM(E17*0.75),0)</f>
        <v>0</v>
      </c>
      <c r="F28" s="378"/>
      <c r="G28" s="389">
        <f>ROUND(SUM(G17*0.75),0)</f>
        <v>0</v>
      </c>
      <c r="H28" s="378"/>
      <c r="I28" s="387"/>
    </row>
    <row r="29" spans="1:9">
      <c r="A29" s="378"/>
      <c r="B29" s="378"/>
      <c r="C29" s="387"/>
      <c r="D29" s="378"/>
      <c r="E29" s="387"/>
      <c r="F29" s="378"/>
      <c r="G29" s="387"/>
      <c r="H29" s="378"/>
      <c r="I29" s="387"/>
    </row>
    <row r="30" spans="1:9">
      <c r="A30" s="378" t="s">
        <v>119</v>
      </c>
      <c r="B30" s="378"/>
      <c r="C30" s="378"/>
      <c r="D30" s="378"/>
      <c r="E30" s="378"/>
      <c r="F30" s="378"/>
      <c r="G30" s="378"/>
      <c r="H30" s="378"/>
      <c r="I30" s="378"/>
    </row>
    <row r="31" spans="1:9">
      <c r="A31" s="378" t="s">
        <v>120</v>
      </c>
      <c r="B31" s="378"/>
      <c r="C31" s="389">
        <f>ROUND(SUM(C28*0.6666),0)</f>
        <v>0</v>
      </c>
      <c r="D31" s="378"/>
      <c r="E31" s="389">
        <f>ROUND(SUM(E28*0.6666),0)</f>
        <v>0</v>
      </c>
      <c r="F31" s="378"/>
      <c r="G31" s="389">
        <f>ROUND(SUM(G28*0.6666),0)</f>
        <v>0</v>
      </c>
      <c r="H31" s="378"/>
      <c r="I31" s="387"/>
    </row>
    <row r="32" spans="1:9">
      <c r="A32" s="378"/>
      <c r="B32" s="378"/>
      <c r="C32" s="387"/>
      <c r="D32" s="378"/>
      <c r="E32" s="387"/>
      <c r="F32" s="378"/>
      <c r="G32" s="387"/>
      <c r="H32" s="378"/>
      <c r="I32" s="387"/>
    </row>
    <row r="33" spans="1:9">
      <c r="A33" s="378" t="s">
        <v>121</v>
      </c>
      <c r="B33" s="378"/>
      <c r="C33" s="378"/>
      <c r="D33" s="378"/>
      <c r="E33" s="378"/>
      <c r="F33" s="378"/>
      <c r="G33" s="378"/>
      <c r="H33" s="378"/>
      <c r="I33" s="378"/>
    </row>
    <row r="34" spans="1:9">
      <c r="A34" s="378"/>
      <c r="B34" s="378"/>
      <c r="C34" s="378"/>
      <c r="D34" s="378"/>
      <c r="E34" s="378"/>
      <c r="F34" s="378"/>
      <c r="G34" s="378"/>
      <c r="H34" s="378"/>
      <c r="I34" s="378"/>
    </row>
    <row r="35" spans="1:9">
      <c r="A35" s="475" t="s">
        <v>122</v>
      </c>
      <c r="B35" s="465"/>
      <c r="C35" s="378"/>
      <c r="D35" s="378"/>
      <c r="E35" s="378"/>
      <c r="F35" s="378"/>
      <c r="G35" s="378"/>
      <c r="H35" s="378"/>
      <c r="I35" s="378"/>
    </row>
    <row r="36" spans="1:9">
      <c r="A36" s="378"/>
      <c r="B36" s="378"/>
      <c r="C36" s="378"/>
      <c r="D36" s="378"/>
      <c r="E36" s="378"/>
      <c r="F36" s="378"/>
      <c r="G36" s="378"/>
      <c r="H36" s="378"/>
      <c r="I36" s="378"/>
    </row>
  </sheetData>
  <mergeCells count="1">
    <mergeCell ref="A7:I7"/>
  </mergeCells>
  <phoneticPr fontId="0" type="noConversion"/>
  <printOptions horizontalCentered="1"/>
  <pageMargins left="0.5" right="0.5" top="0.5" bottom="0.5" header="0.25" footer="0.25"/>
  <pageSetup scale="9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Normal="100" workbookViewId="0">
      <selection activeCell="F38" sqref="F38"/>
    </sheetView>
  </sheetViews>
  <sheetFormatPr defaultColWidth="9" defaultRowHeight="15.75"/>
  <cols>
    <col min="1" max="1" width="40.625" style="46" customWidth="1"/>
    <col min="2" max="2" width="8.625" style="46" customWidth="1"/>
    <col min="3" max="3" width="17.625" style="46" customWidth="1"/>
    <col min="4" max="4" width="1.625" style="46" customWidth="1"/>
    <col min="5" max="5" width="17.625" style="46" customWidth="1"/>
    <col min="6" max="6" width="1.75" style="46" customWidth="1"/>
    <col min="7" max="7" width="17.625" style="46" customWidth="1"/>
    <col min="8" max="8" width="1.625" style="46" customWidth="1"/>
    <col min="9" max="9" width="17.625" style="46" customWidth="1"/>
    <col min="10" max="16384" width="9" style="46"/>
  </cols>
  <sheetData>
    <row r="1" spans="1:9">
      <c r="A1" s="378" t="s">
        <v>98</v>
      </c>
      <c r="B1" s="378"/>
      <c r="C1" s="378"/>
      <c r="D1" s="378"/>
      <c r="E1" s="378"/>
      <c r="F1" s="378"/>
      <c r="G1" s="378"/>
      <c r="H1" s="378"/>
      <c r="I1" s="379" t="s">
        <v>123</v>
      </c>
    </row>
    <row r="2" spans="1:9">
      <c r="A2" s="380" t="str">
        <f>'F112-1'!A2</f>
        <v>(Revised 5/2024)</v>
      </c>
      <c r="B2" s="378"/>
      <c r="C2" s="378"/>
      <c r="D2" s="378"/>
      <c r="E2" s="391" t="s">
        <v>99</v>
      </c>
      <c r="F2" s="378"/>
      <c r="G2" s="381">
        <f>+'F108'!C3</f>
        <v>0</v>
      </c>
      <c r="H2" s="693"/>
      <c r="I2" s="381"/>
    </row>
    <row r="3" spans="1:9">
      <c r="A3" s="380"/>
      <c r="B3" s="380"/>
      <c r="C3" s="378"/>
      <c r="D3" s="378"/>
      <c r="E3" s="391" t="s">
        <v>100</v>
      </c>
      <c r="F3" s="378"/>
      <c r="G3" s="381">
        <f>+'F108'!C5</f>
        <v>0</v>
      </c>
      <c r="H3" s="693"/>
      <c r="I3" s="381"/>
    </row>
    <row r="4" spans="1:9">
      <c r="A4" s="390" t="s">
        <v>101</v>
      </c>
      <c r="B4" s="382"/>
      <c r="C4" s="382"/>
      <c r="D4" s="382"/>
      <c r="E4" s="382"/>
      <c r="F4" s="382"/>
      <c r="G4" s="382"/>
      <c r="H4" s="382"/>
      <c r="I4" s="382"/>
    </row>
    <row r="5" spans="1:9">
      <c r="A5" s="382" t="s">
        <v>102</v>
      </c>
      <c r="B5" s="382"/>
      <c r="C5" s="382"/>
      <c r="D5" s="382"/>
      <c r="E5" s="382"/>
      <c r="F5" s="382"/>
      <c r="G5" s="382"/>
      <c r="H5" s="382"/>
      <c r="I5" s="382"/>
    </row>
    <row r="6" spans="1:9">
      <c r="A6" s="382" t="s">
        <v>103</v>
      </c>
      <c r="B6" s="382"/>
      <c r="C6" s="382"/>
      <c r="D6" s="382"/>
      <c r="E6" s="382"/>
      <c r="F6" s="382"/>
      <c r="G6" s="382"/>
      <c r="H6" s="382"/>
      <c r="I6" s="382"/>
    </row>
    <row r="7" spans="1:9">
      <c r="A7" s="384" t="str">
        <f>'F112-1'!A7</f>
        <v>2024-2025</v>
      </c>
      <c r="B7" s="383"/>
      <c r="C7" s="384"/>
      <c r="D7" s="384"/>
      <c r="E7" s="384"/>
      <c r="F7" s="384"/>
      <c r="G7" s="384"/>
      <c r="H7" s="384"/>
      <c r="I7" s="384"/>
    </row>
    <row r="8" spans="1:9">
      <c r="A8" s="378"/>
      <c r="B8" s="378"/>
      <c r="C8" s="385" t="s">
        <v>124</v>
      </c>
      <c r="D8" s="385"/>
      <c r="E8" s="385" t="s">
        <v>125</v>
      </c>
      <c r="F8" s="385"/>
      <c r="G8" s="385"/>
      <c r="H8" s="385"/>
      <c r="I8" s="385"/>
    </row>
    <row r="9" spans="1:9">
      <c r="A9" s="378"/>
      <c r="B9" s="378"/>
      <c r="C9" s="385" t="s">
        <v>126</v>
      </c>
      <c r="D9" s="385"/>
      <c r="E9" s="385" t="s">
        <v>127</v>
      </c>
      <c r="F9" s="385"/>
      <c r="G9" s="385" t="s">
        <v>128</v>
      </c>
      <c r="H9" s="385"/>
      <c r="I9" s="385" t="s">
        <v>129</v>
      </c>
    </row>
    <row r="10" spans="1:9">
      <c r="A10" s="378"/>
      <c r="B10" s="378"/>
      <c r="C10" s="385" t="s">
        <v>41</v>
      </c>
      <c r="D10" s="385"/>
      <c r="E10" s="385" t="s">
        <v>41</v>
      </c>
      <c r="F10" s="385"/>
      <c r="G10" s="385" t="s">
        <v>130</v>
      </c>
      <c r="H10" s="385"/>
      <c r="I10" s="385" t="s">
        <v>131</v>
      </c>
    </row>
    <row r="11" spans="1:9">
      <c r="A11" s="378" t="str">
        <f>+'F112-1'!A13</f>
        <v>1.  County Treasurer Balance 6/30/24*</v>
      </c>
      <c r="B11" s="378"/>
      <c r="C11" s="386"/>
      <c r="D11" s="387"/>
      <c r="E11" s="386"/>
      <c r="F11" s="387"/>
      <c r="G11" s="386"/>
      <c r="H11" s="387"/>
      <c r="I11" s="386"/>
    </row>
    <row r="12" spans="1:9">
      <c r="A12" s="378"/>
      <c r="B12" s="378"/>
      <c r="C12" s="387"/>
      <c r="D12" s="387"/>
      <c r="E12" s="387"/>
      <c r="F12" s="387"/>
      <c r="G12" s="387"/>
      <c r="H12" s="387"/>
      <c r="I12" s="387"/>
    </row>
    <row r="13" spans="1:9">
      <c r="A13" s="378" t="str">
        <f>+'F112-1'!A15</f>
        <v>2.  2023 Actual Taxes Levied*</v>
      </c>
      <c r="B13" s="378"/>
      <c r="C13" s="386"/>
      <c r="D13" s="387"/>
      <c r="E13" s="386"/>
      <c r="F13" s="387"/>
      <c r="G13" s="386"/>
      <c r="H13" s="387"/>
      <c r="I13" s="386"/>
    </row>
    <row r="14" spans="1:9">
      <c r="A14" s="378"/>
      <c r="B14" s="378"/>
      <c r="C14" s="387"/>
      <c r="D14" s="387"/>
      <c r="E14" s="387"/>
      <c r="F14" s="387"/>
      <c r="G14" s="387"/>
      <c r="H14" s="387"/>
      <c r="I14" s="387"/>
    </row>
    <row r="15" spans="1:9">
      <c r="A15" s="378" t="str">
        <f>+'F112-1'!A17</f>
        <v>3.  Less:  delinquent taxes</v>
      </c>
      <c r="B15" s="388">
        <f>+'F112-1'!B17</f>
        <v>0</v>
      </c>
      <c r="C15" s="389">
        <f>ROUND(SUM($B$15*C13),0)</f>
        <v>0</v>
      </c>
      <c r="D15" s="378"/>
      <c r="E15" s="389">
        <f>ROUND(SUM($B$15*E13),0)</f>
        <v>0</v>
      </c>
      <c r="F15" s="378"/>
      <c r="G15" s="389">
        <f>ROUND(SUM($B$15*G13),0)</f>
        <v>0</v>
      </c>
      <c r="H15" s="378"/>
      <c r="I15" s="389">
        <f>ROUND(SUM($B$15*I13),0)</f>
        <v>0</v>
      </c>
    </row>
    <row r="16" spans="1:9">
      <c r="A16" s="378"/>
      <c r="B16" s="378"/>
      <c r="C16" s="387"/>
      <c r="D16" s="387"/>
      <c r="E16" s="387"/>
      <c r="F16" s="387"/>
      <c r="G16" s="387"/>
      <c r="H16" s="387"/>
      <c r="I16" s="387"/>
    </row>
    <row r="17" spans="1:9">
      <c r="A17" s="378" t="str">
        <f>+'F112-1'!A19</f>
        <v>4.  Less:  2023 Taxes Received*</v>
      </c>
      <c r="B17" s="378"/>
      <c r="C17" s="386"/>
      <c r="D17" s="387"/>
      <c r="E17" s="386"/>
      <c r="F17" s="387"/>
      <c r="G17" s="386"/>
      <c r="H17" s="387"/>
      <c r="I17" s="386"/>
    </row>
    <row r="18" spans="1:9">
      <c r="A18" s="378"/>
      <c r="B18" s="378"/>
      <c r="C18" s="387"/>
      <c r="D18" s="387"/>
      <c r="E18" s="387"/>
      <c r="F18" s="387"/>
      <c r="G18" s="387"/>
      <c r="H18" s="387"/>
      <c r="I18" s="387"/>
    </row>
    <row r="19" spans="1:9">
      <c r="A19" s="378" t="str">
        <f>+'F112-1'!A21</f>
        <v>5.  Total Deductions (add Lines 3 + 4)</v>
      </c>
      <c r="B19" s="378"/>
      <c r="C19" s="389">
        <f>SUM(C15+C17)</f>
        <v>0</v>
      </c>
      <c r="D19" s="378"/>
      <c r="E19" s="389">
        <f>SUM(E15+E17)</f>
        <v>0</v>
      </c>
      <c r="F19" s="378"/>
      <c r="G19" s="389">
        <f>SUM(G15+G17)</f>
        <v>0</v>
      </c>
      <c r="H19" s="378"/>
      <c r="I19" s="389">
        <f>SUM(I15+I17)</f>
        <v>0</v>
      </c>
    </row>
    <row r="20" spans="1:9">
      <c r="A20" s="378"/>
      <c r="B20" s="378"/>
      <c r="C20" s="387"/>
      <c r="D20" s="378"/>
      <c r="E20" s="387"/>
      <c r="F20" s="378"/>
      <c r="G20" s="387"/>
      <c r="H20" s="378"/>
      <c r="I20" s="387"/>
    </row>
    <row r="21" spans="1:9">
      <c r="A21" s="378" t="str">
        <f>+'F112-1'!A23</f>
        <v>6.  2023 taxes receivable (taxes in process</v>
      </c>
      <c r="B21" s="378"/>
      <c r="C21" s="387"/>
      <c r="D21" s="378"/>
      <c r="E21" s="387"/>
      <c r="F21" s="378"/>
      <c r="G21" s="387"/>
      <c r="H21" s="378"/>
      <c r="I21" s="387"/>
    </row>
    <row r="22" spans="1:9">
      <c r="A22" s="378" t="str">
        <f>+'F112-1'!A24</f>
        <v xml:space="preserve">     of collection 6/30/24) (Line 2 less Line 5)</v>
      </c>
      <c r="B22" s="378"/>
      <c r="C22" s="389">
        <f>SUM(C13-C19)</f>
        <v>0</v>
      </c>
      <c r="D22" s="378"/>
      <c r="E22" s="389">
        <f>SUM(E13-E19)</f>
        <v>0</v>
      </c>
      <c r="F22" s="378"/>
      <c r="G22" s="389">
        <f>SUM(G13-G19)</f>
        <v>0</v>
      </c>
      <c r="H22" s="378"/>
      <c r="I22" s="389">
        <f>SUM(I13-I19)</f>
        <v>0</v>
      </c>
    </row>
    <row r="23" spans="1:9">
      <c r="A23" s="378"/>
      <c r="B23" s="378"/>
      <c r="C23" s="387"/>
      <c r="D23" s="378"/>
      <c r="E23" s="387"/>
      <c r="F23" s="378"/>
      <c r="G23" s="387"/>
      <c r="H23" s="378"/>
      <c r="I23" s="387"/>
    </row>
    <row r="24" spans="1:9">
      <c r="A24" s="378" t="str">
        <f>+'F112-1'!A26</f>
        <v>7.  Estimated Revenue from Delinquent</v>
      </c>
      <c r="B24" s="378"/>
      <c r="C24" s="387"/>
      <c r="D24" s="378"/>
      <c r="E24" s="387"/>
      <c r="F24" s="378"/>
      <c r="G24" s="387"/>
      <c r="H24" s="378"/>
      <c r="I24" s="387"/>
    </row>
    <row r="25" spans="1:9">
      <c r="A25" s="673" t="str">
        <f>+'F112-1'!A27</f>
        <v xml:space="preserve">     Taxes during the next 18 months</v>
      </c>
      <c r="B25" s="378"/>
      <c r="C25" s="387"/>
      <c r="D25" s="378"/>
      <c r="E25" s="387"/>
      <c r="F25" s="378"/>
      <c r="G25" s="387"/>
      <c r="H25" s="378"/>
      <c r="I25" s="387"/>
    </row>
    <row r="26" spans="1:9">
      <c r="A26" s="673" t="str">
        <f>+'F112-1'!A28</f>
        <v xml:space="preserve">     (7-1-23 to 12-31-24) (Line 3 x 75%)</v>
      </c>
      <c r="B26" s="378"/>
      <c r="C26" s="389">
        <f>ROUND(SUM(C15*0.75),0)</f>
        <v>0</v>
      </c>
      <c r="D26" s="378"/>
      <c r="E26" s="389">
        <f>ROUND(SUM(E15*0.75),0)</f>
        <v>0</v>
      </c>
      <c r="F26" s="378"/>
      <c r="G26" s="389">
        <f>ROUND(SUM(G15*0.75),0)</f>
        <v>0</v>
      </c>
      <c r="H26" s="378"/>
      <c r="I26" s="389">
        <f>ROUND(SUM(I15*0.75),0)</f>
        <v>0</v>
      </c>
    </row>
    <row r="27" spans="1:9">
      <c r="A27" s="378"/>
      <c r="B27" s="378"/>
      <c r="C27" s="378"/>
      <c r="D27" s="378"/>
      <c r="E27" s="378"/>
      <c r="F27" s="378"/>
      <c r="G27" s="378"/>
      <c r="H27" s="378"/>
      <c r="I27" s="378"/>
    </row>
    <row r="28" spans="1:9">
      <c r="A28" s="378" t="str">
        <f>+'F112-1'!A30</f>
        <v>8.  Estimated Delinquent Tax (12 months)</v>
      </c>
      <c r="B28" s="378"/>
    </row>
    <row r="29" spans="1:9">
      <c r="A29" s="378" t="str">
        <f>+'F112-1'!A31</f>
        <v xml:space="preserve">     (Line 7 x .6666)</v>
      </c>
      <c r="B29" s="378"/>
      <c r="C29" s="389">
        <f>ROUND(SUM(C26*0.6666),0)</f>
        <v>0</v>
      </c>
      <c r="D29" s="378"/>
      <c r="E29" s="389">
        <f>ROUND(SUM(E26*0.6666),0)</f>
        <v>0</v>
      </c>
      <c r="F29" s="378"/>
      <c r="G29" s="389">
        <f>ROUND(SUM(G26*0.6666),0)</f>
        <v>0</v>
      </c>
      <c r="H29" s="378"/>
      <c r="I29" s="389">
        <f>ROUND(SUM(I26*0.6666),0)</f>
        <v>0</v>
      </c>
    </row>
    <row r="30" spans="1:9">
      <c r="A30" s="378"/>
      <c r="B30" s="378"/>
    </row>
    <row r="31" spans="1:9">
      <c r="A31" s="378" t="s">
        <v>132</v>
      </c>
      <c r="B31" s="391" t="s">
        <v>133</v>
      </c>
      <c r="C31" s="378" t="s">
        <v>134</v>
      </c>
      <c r="D31" s="378"/>
      <c r="E31" s="391" t="s">
        <v>135</v>
      </c>
      <c r="F31" s="378" t="s">
        <v>136</v>
      </c>
      <c r="G31" s="378"/>
    </row>
    <row r="32" spans="1:9">
      <c r="A32" s="378" t="s">
        <v>137</v>
      </c>
      <c r="B32" s="378"/>
      <c r="C32" s="378" t="s">
        <v>138</v>
      </c>
      <c r="D32" s="378"/>
      <c r="E32" s="378"/>
      <c r="F32" s="378" t="s">
        <v>139</v>
      </c>
      <c r="G32" s="378"/>
    </row>
    <row r="33" spans="1:9">
      <c r="A33" s="378" t="s">
        <v>140</v>
      </c>
      <c r="B33" s="378"/>
      <c r="C33" s="378" t="str">
        <f>A33</f>
        <v xml:space="preserve">      7/1/24 to 6/30/25</v>
      </c>
      <c r="D33" s="378"/>
      <c r="E33" s="378"/>
      <c r="F33" s="378" t="str">
        <f>+C33</f>
        <v xml:space="preserve">      7/1/24 to 6/30/25</v>
      </c>
      <c r="G33" s="378"/>
    </row>
    <row r="34" spans="1:9">
      <c r="A34" s="386"/>
      <c r="C34" s="386"/>
      <c r="D34" s="378"/>
      <c r="F34" s="378"/>
      <c r="G34" s="386"/>
    </row>
    <row r="35" spans="1:9">
      <c r="A35" s="387"/>
      <c r="B35" s="378"/>
      <c r="C35" s="387"/>
      <c r="D35" s="378"/>
      <c r="E35" s="378"/>
      <c r="F35" s="378"/>
      <c r="G35" s="387"/>
      <c r="H35" s="378"/>
      <c r="I35" s="378"/>
    </row>
    <row r="36" spans="1:9">
      <c r="A36" s="378" t="s">
        <v>141</v>
      </c>
      <c r="B36" s="448">
        <v>0</v>
      </c>
      <c r="D36" s="378"/>
      <c r="E36" s="391" t="s">
        <v>142</v>
      </c>
      <c r="F36" s="378" t="s">
        <v>143</v>
      </c>
      <c r="G36" s="378"/>
      <c r="H36" s="378"/>
      <c r="I36" s="378"/>
    </row>
    <row r="37" spans="1:9">
      <c r="A37" s="378"/>
      <c r="B37" s="378"/>
      <c r="C37" s="387"/>
      <c r="D37" s="378"/>
      <c r="E37" s="378"/>
      <c r="F37" s="378" t="s">
        <v>144</v>
      </c>
      <c r="G37" s="378"/>
      <c r="H37" s="378"/>
      <c r="I37" s="378"/>
    </row>
    <row r="38" spans="1:9">
      <c r="A38" s="450" t="s">
        <v>145</v>
      </c>
      <c r="B38" s="449">
        <v>0</v>
      </c>
      <c r="C38" s="387"/>
      <c r="D38" s="378"/>
      <c r="F38" s="378"/>
      <c r="G38" s="386"/>
      <c r="H38" s="378"/>
      <c r="I38" s="378"/>
    </row>
    <row r="39" spans="1:9">
      <c r="B39" s="378"/>
      <c r="C39" s="378"/>
      <c r="D39" s="378"/>
      <c r="E39" s="378"/>
      <c r="F39" s="378"/>
      <c r="G39" s="378"/>
      <c r="H39" s="378"/>
      <c r="I39" s="378"/>
    </row>
    <row r="40" spans="1:9">
      <c r="A40" s="378" t="s">
        <v>121</v>
      </c>
      <c r="I40" s="391"/>
    </row>
  </sheetData>
  <phoneticPr fontId="0" type="noConversion"/>
  <printOptions horizontalCentered="1"/>
  <pageMargins left="0.5" right="0.5" top="0.5" bottom="0.5" header="0.25" footer="0.5"/>
  <pageSetup scale="8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
  <sheetViews>
    <sheetView zoomScaleNormal="100" workbookViewId="0">
      <selection activeCell="B43" sqref="B43"/>
    </sheetView>
  </sheetViews>
  <sheetFormatPr defaultColWidth="9" defaultRowHeight="15.75"/>
  <cols>
    <col min="1" max="1" width="3.625" style="46" customWidth="1"/>
    <col min="2" max="2" width="23.25" style="46" customWidth="1"/>
    <col min="3" max="3" width="1.625" style="46" customWidth="1"/>
    <col min="4" max="4" width="14.125" style="46" customWidth="1"/>
    <col min="5" max="5" width="1.625" style="46" customWidth="1"/>
    <col min="6" max="6" width="14.125" style="46" customWidth="1"/>
    <col min="7" max="7" width="1.625" style="46" customWidth="1"/>
    <col min="8" max="8" width="14.125" style="46" customWidth="1"/>
    <col min="9" max="9" width="1.625" style="46" customWidth="1"/>
    <col min="10" max="10" width="14.125" style="46" customWidth="1"/>
    <col min="11" max="11" width="1.625" style="46" customWidth="1"/>
    <col min="12" max="12" width="14.125" style="46" customWidth="1"/>
    <col min="13" max="13" width="1.625" style="46" customWidth="1"/>
    <col min="14" max="14" width="14.125" style="46" customWidth="1"/>
    <col min="15" max="16384" width="9" style="46"/>
  </cols>
  <sheetData>
    <row r="1" spans="1:15">
      <c r="A1" s="44" t="s">
        <v>146</v>
      </c>
      <c r="B1" s="44"/>
      <c r="C1" s="44"/>
      <c r="D1" s="44"/>
      <c r="E1" s="44"/>
      <c r="F1" s="44"/>
      <c r="G1" s="44"/>
      <c r="H1" s="392" t="s">
        <v>99</v>
      </c>
      <c r="J1" s="394">
        <f>+'F108'!C3</f>
        <v>0</v>
      </c>
      <c r="K1" s="393"/>
      <c r="L1" s="423"/>
      <c r="M1" s="394"/>
      <c r="N1" s="394"/>
    </row>
    <row r="2" spans="1:15">
      <c r="A2" s="395" t="str">
        <f>'F112-1'!A2</f>
        <v>(Revised 5/2024)</v>
      </c>
      <c r="B2" s="44"/>
      <c r="C2" s="44"/>
      <c r="D2" s="44"/>
      <c r="E2" s="44"/>
      <c r="F2" s="44"/>
      <c r="G2" s="44"/>
      <c r="H2" s="392" t="s">
        <v>100</v>
      </c>
      <c r="J2" s="394">
        <f>+'F108'!C5</f>
        <v>0</v>
      </c>
      <c r="K2" s="393"/>
      <c r="L2" s="423"/>
      <c r="M2" s="394"/>
      <c r="N2" s="394"/>
    </row>
    <row r="3" spans="1:15">
      <c r="A3" s="766" t="s">
        <v>147</v>
      </c>
      <c r="B3" s="766"/>
      <c r="C3" s="766"/>
      <c r="D3" s="766"/>
      <c r="E3" s="766"/>
      <c r="F3" s="766"/>
      <c r="G3" s="766"/>
      <c r="H3" s="766"/>
      <c r="I3" s="766"/>
      <c r="J3" s="766"/>
      <c r="K3" s="766"/>
      <c r="L3" s="766"/>
      <c r="M3" s="766"/>
      <c r="N3" s="766"/>
      <c r="O3" s="94"/>
    </row>
    <row r="4" spans="1:15">
      <c r="A4" s="764" t="s">
        <v>148</v>
      </c>
      <c r="B4" s="764"/>
      <c r="C4" s="764"/>
      <c r="D4" s="764"/>
      <c r="E4" s="764"/>
      <c r="F4" s="764"/>
      <c r="G4" s="764"/>
      <c r="H4" s="764"/>
      <c r="I4" s="764"/>
      <c r="J4" s="764"/>
      <c r="K4" s="764"/>
      <c r="L4" s="764"/>
      <c r="M4" s="764"/>
      <c r="N4" s="764"/>
      <c r="O4" s="94"/>
    </row>
    <row r="5" spans="1:15">
      <c r="A5" s="764" t="s">
        <v>149</v>
      </c>
      <c r="B5" s="764"/>
      <c r="C5" s="764"/>
      <c r="D5" s="764"/>
      <c r="E5" s="764"/>
      <c r="F5" s="764"/>
      <c r="G5" s="764"/>
      <c r="H5" s="764"/>
      <c r="I5" s="764"/>
      <c r="J5" s="764"/>
      <c r="K5" s="764"/>
      <c r="L5" s="764"/>
      <c r="M5" s="764"/>
      <c r="N5" s="764"/>
      <c r="O5" s="94"/>
    </row>
    <row r="6" spans="1:15">
      <c r="A6" s="764" t="str">
        <f>'F112-1'!A7</f>
        <v>2024-2025</v>
      </c>
      <c r="B6" s="764"/>
      <c r="C6" s="764"/>
      <c r="D6" s="764"/>
      <c r="E6" s="764"/>
      <c r="F6" s="764"/>
      <c r="G6" s="764"/>
      <c r="H6" s="764"/>
      <c r="I6" s="764"/>
      <c r="J6" s="764"/>
      <c r="K6" s="764"/>
      <c r="L6" s="764"/>
      <c r="M6" s="764"/>
      <c r="N6" s="764"/>
      <c r="O6" s="94"/>
    </row>
    <row r="7" spans="1:15">
      <c r="A7" s="764" t="s">
        <v>150</v>
      </c>
      <c r="B7" s="764"/>
      <c r="C7" s="764"/>
      <c r="D7" s="764"/>
      <c r="E7" s="764"/>
      <c r="F7" s="764"/>
      <c r="G7" s="764"/>
      <c r="H7" s="764"/>
      <c r="I7" s="764"/>
      <c r="J7" s="764"/>
      <c r="K7" s="764"/>
      <c r="L7" s="764"/>
      <c r="M7" s="764"/>
      <c r="N7" s="764"/>
      <c r="O7" s="94"/>
    </row>
    <row r="8" spans="1:15">
      <c r="A8" s="765" t="s">
        <v>151</v>
      </c>
      <c r="B8" s="765"/>
      <c r="C8" s="765"/>
      <c r="D8" s="765"/>
      <c r="E8" s="765"/>
      <c r="F8" s="765"/>
      <c r="G8" s="765"/>
      <c r="H8" s="765"/>
      <c r="I8" s="765"/>
      <c r="J8" s="765"/>
      <c r="K8" s="765"/>
      <c r="L8" s="765"/>
      <c r="M8" s="765"/>
      <c r="N8" s="765"/>
      <c r="O8" s="94"/>
    </row>
    <row r="9" spans="1:15">
      <c r="A9" s="395"/>
      <c r="B9" s="395"/>
      <c r="C9" s="395"/>
      <c r="D9" s="397">
        <v>1</v>
      </c>
      <c r="E9" s="395"/>
      <c r="F9" s="397">
        <v>2</v>
      </c>
      <c r="G9" s="395"/>
      <c r="H9" s="397">
        <v>3</v>
      </c>
      <c r="I9" s="395"/>
      <c r="J9" s="397">
        <v>4</v>
      </c>
      <c r="K9" s="44"/>
      <c r="L9" s="397">
        <v>5</v>
      </c>
      <c r="M9" s="44"/>
      <c r="N9" s="397">
        <v>6</v>
      </c>
      <c r="O9" s="44"/>
    </row>
    <row r="10" spans="1:15">
      <c r="A10" s="395"/>
      <c r="B10" s="395"/>
      <c r="C10" s="395"/>
      <c r="D10" s="694">
        <v>2023</v>
      </c>
      <c r="E10" s="395"/>
      <c r="F10" s="694" t="s">
        <v>152</v>
      </c>
      <c r="G10" s="395"/>
      <c r="H10" s="694" t="s">
        <v>153</v>
      </c>
      <c r="I10" s="395"/>
      <c r="J10" s="694" t="s">
        <v>154</v>
      </c>
      <c r="K10" s="44"/>
      <c r="L10" s="694" t="s">
        <v>155</v>
      </c>
      <c r="M10" s="44"/>
      <c r="N10" s="694" t="s">
        <v>156</v>
      </c>
      <c r="O10" s="44"/>
    </row>
    <row r="11" spans="1:15">
      <c r="A11" s="44"/>
      <c r="B11" s="395"/>
      <c r="C11" s="395"/>
      <c r="D11" s="694" t="s">
        <v>157</v>
      </c>
      <c r="E11" s="395"/>
      <c r="F11" s="694" t="s">
        <v>158</v>
      </c>
      <c r="G11" s="395"/>
      <c r="H11" s="694" t="s">
        <v>159</v>
      </c>
      <c r="I11" s="395"/>
      <c r="J11" s="694" t="s">
        <v>159</v>
      </c>
      <c r="K11" s="44"/>
      <c r="L11" s="694" t="s">
        <v>160</v>
      </c>
      <c r="M11" s="44"/>
      <c r="N11" s="694" t="s">
        <v>161</v>
      </c>
      <c r="O11" s="44"/>
    </row>
    <row r="12" spans="1:15">
      <c r="A12" s="395"/>
      <c r="B12" s="395"/>
      <c r="C12" s="395"/>
      <c r="D12" s="694" t="s">
        <v>162</v>
      </c>
      <c r="E12" s="395"/>
      <c r="F12" s="694" t="s">
        <v>157</v>
      </c>
      <c r="G12" s="395"/>
      <c r="H12" s="694" t="s">
        <v>163</v>
      </c>
      <c r="I12" s="395"/>
      <c r="J12" s="694" t="s">
        <v>163</v>
      </c>
      <c r="K12" s="44"/>
      <c r="L12" s="694" t="s">
        <v>164</v>
      </c>
      <c r="M12" s="44"/>
      <c r="N12" s="694" t="s">
        <v>165</v>
      </c>
      <c r="O12" s="44"/>
    </row>
    <row r="13" spans="1:15">
      <c r="A13" s="395"/>
      <c r="B13" s="395"/>
      <c r="C13" s="395"/>
      <c r="D13" s="396" t="s">
        <v>166</v>
      </c>
      <c r="E13" s="398"/>
      <c r="F13" s="396" t="s">
        <v>167</v>
      </c>
      <c r="G13" s="398"/>
      <c r="H13" s="396" t="s">
        <v>168</v>
      </c>
      <c r="I13" s="398"/>
      <c r="J13" s="396" t="s">
        <v>168</v>
      </c>
      <c r="K13" s="399"/>
      <c r="L13" s="396" t="s">
        <v>169</v>
      </c>
      <c r="M13" s="399"/>
      <c r="N13" s="396" t="s">
        <v>41</v>
      </c>
      <c r="O13" s="44"/>
    </row>
    <row r="14" spans="1:15" ht="7.5" customHeight="1">
      <c r="A14" s="395"/>
      <c r="B14" s="395"/>
      <c r="C14" s="395"/>
      <c r="D14" s="694"/>
      <c r="E14" s="395"/>
      <c r="F14" s="44"/>
      <c r="G14" s="395"/>
      <c r="H14" s="694"/>
      <c r="I14" s="395"/>
      <c r="J14" s="395"/>
      <c r="K14" s="44"/>
      <c r="L14" s="694"/>
      <c r="M14" s="44"/>
      <c r="N14" s="694"/>
      <c r="O14" s="44"/>
    </row>
    <row r="15" spans="1:15">
      <c r="A15" s="400">
        <v>1</v>
      </c>
      <c r="B15" s="44" t="s">
        <v>13</v>
      </c>
      <c r="C15" s="44"/>
      <c r="D15" s="402">
        <f>+'F112-1'!C15</f>
        <v>0</v>
      </c>
      <c r="E15" s="44"/>
      <c r="F15" s="466" t="e">
        <f>SUM(D15/$D$33)</f>
        <v>#DIV/0!</v>
      </c>
      <c r="G15" s="467"/>
      <c r="H15" s="466" t="e">
        <f>SUM(F15*H33)</f>
        <v>#DIV/0!</v>
      </c>
      <c r="I15" s="467"/>
      <c r="J15" s="466" t="e">
        <f>$J$33*F15</f>
        <v>#DIV/0!</v>
      </c>
      <c r="K15" s="467"/>
      <c r="L15" s="466" t="e">
        <f>SUM($L$33*F15)</f>
        <v>#DIV/0!</v>
      </c>
      <c r="M15" s="44"/>
      <c r="N15" s="401"/>
      <c r="O15" s="44"/>
    </row>
    <row r="16" spans="1:15" ht="7.5" customHeight="1">
      <c r="A16" s="400"/>
      <c r="B16" s="44"/>
      <c r="C16" s="44"/>
      <c r="D16" s="44"/>
      <c r="E16" s="44"/>
      <c r="F16" s="467"/>
      <c r="G16" s="467"/>
      <c r="H16" s="467"/>
      <c r="I16" s="467"/>
      <c r="J16" s="467"/>
      <c r="K16" s="467"/>
      <c r="L16" s="467"/>
      <c r="M16" s="44"/>
      <c r="N16" s="44"/>
      <c r="O16" s="44"/>
    </row>
    <row r="17" spans="1:15">
      <c r="A17" s="400">
        <v>2</v>
      </c>
      <c r="B17" s="44" t="s">
        <v>170</v>
      </c>
      <c r="C17" s="44"/>
      <c r="D17" s="401">
        <f>+'F112-1'!E15</f>
        <v>0</v>
      </c>
      <c r="E17" s="44"/>
      <c r="F17" s="466" t="e">
        <f>SUM(D17/$D$33)</f>
        <v>#DIV/0!</v>
      </c>
      <c r="G17" s="467"/>
      <c r="H17" s="466" t="e">
        <f>SUM(F17*$H$33)</f>
        <v>#DIV/0!</v>
      </c>
      <c r="I17" s="467"/>
      <c r="J17" s="466" t="e">
        <f>$J$33*F17</f>
        <v>#DIV/0!</v>
      </c>
      <c r="K17" s="467"/>
      <c r="L17" s="466" t="e">
        <f>SUM($L$33*F17)</f>
        <v>#DIV/0!</v>
      </c>
      <c r="M17" s="44"/>
      <c r="N17" s="401"/>
      <c r="O17" s="44"/>
    </row>
    <row r="18" spans="1:15" ht="7.5" customHeight="1">
      <c r="A18" s="400"/>
      <c r="B18" s="44"/>
      <c r="C18" s="44"/>
      <c r="D18" s="44"/>
      <c r="E18" s="44"/>
      <c r="F18" s="467"/>
      <c r="G18" s="467"/>
      <c r="H18" s="467"/>
      <c r="I18" s="467"/>
      <c r="J18" s="467"/>
      <c r="K18" s="467"/>
      <c r="L18" s="467"/>
      <c r="M18" s="44"/>
      <c r="N18" s="44"/>
      <c r="O18" s="44"/>
    </row>
    <row r="19" spans="1:15">
      <c r="A19" s="400">
        <v>3</v>
      </c>
      <c r="B19" s="44" t="s">
        <v>171</v>
      </c>
      <c r="C19" s="44"/>
      <c r="D19" s="401">
        <f>+'F112-1'!G15</f>
        <v>0</v>
      </c>
      <c r="E19" s="44"/>
      <c r="F19" s="466" t="e">
        <f>SUM(D19/$D$33)</f>
        <v>#DIV/0!</v>
      </c>
      <c r="G19" s="467"/>
      <c r="H19" s="466" t="e">
        <f>SUM(F19*$H$33)</f>
        <v>#DIV/0!</v>
      </c>
      <c r="I19" s="467"/>
      <c r="J19" s="466" t="e">
        <f>$J$33*F19</f>
        <v>#DIV/0!</v>
      </c>
      <c r="K19" s="467"/>
      <c r="L19" s="466" t="e">
        <f>SUM($L$33*F19)</f>
        <v>#DIV/0!</v>
      </c>
      <c r="M19" s="44"/>
      <c r="N19" s="401"/>
      <c r="O19" s="44"/>
    </row>
    <row r="20" spans="1:15" ht="7.5" customHeight="1">
      <c r="A20" s="400"/>
      <c r="B20" s="44"/>
      <c r="C20" s="44"/>
      <c r="D20" s="44"/>
      <c r="E20" s="44"/>
      <c r="F20" s="467"/>
      <c r="G20" s="467"/>
      <c r="H20" s="467"/>
      <c r="I20" s="467"/>
      <c r="J20" s="467"/>
      <c r="K20" s="467"/>
      <c r="L20" s="467"/>
      <c r="M20" s="44"/>
      <c r="N20" s="44"/>
      <c r="O20" s="44"/>
    </row>
    <row r="21" spans="1:15">
      <c r="A21" s="400">
        <v>4</v>
      </c>
      <c r="B21" s="44" t="s">
        <v>26</v>
      </c>
      <c r="C21" s="44"/>
      <c r="D21" s="401">
        <f>+'F112-2'!C13</f>
        <v>0</v>
      </c>
      <c r="E21" s="44"/>
      <c r="F21" s="466" t="e">
        <f>SUM(D21/$D$33)</f>
        <v>#DIV/0!</v>
      </c>
      <c r="G21" s="467"/>
      <c r="H21" s="466" t="e">
        <f>SUM(F21*$H$33)</f>
        <v>#DIV/0!</v>
      </c>
      <c r="I21" s="467"/>
      <c r="J21" s="466" t="e">
        <f>$J$33*F21</f>
        <v>#DIV/0!</v>
      </c>
      <c r="K21" s="467"/>
      <c r="L21" s="466" t="e">
        <f>SUM($L$33*F21)</f>
        <v>#DIV/0!</v>
      </c>
      <c r="M21" s="44"/>
      <c r="N21" s="401"/>
      <c r="O21" s="44"/>
    </row>
    <row r="22" spans="1:15" ht="7.5" customHeight="1">
      <c r="A22" s="400"/>
      <c r="B22" s="44"/>
      <c r="C22" s="44"/>
      <c r="D22" s="44"/>
      <c r="E22" s="44"/>
      <c r="F22" s="467"/>
      <c r="G22" s="467"/>
      <c r="H22" s="467"/>
      <c r="I22" s="467"/>
      <c r="J22" s="467"/>
      <c r="K22" s="467"/>
      <c r="L22" s="467"/>
      <c r="M22" s="44"/>
      <c r="N22" s="44"/>
      <c r="O22" s="44"/>
    </row>
    <row r="23" spans="1:15">
      <c r="A23" s="400">
        <v>5</v>
      </c>
      <c r="B23" s="44" t="s">
        <v>28</v>
      </c>
      <c r="C23" s="44"/>
      <c r="D23" s="401">
        <f>+'F112-2'!E13</f>
        <v>0</v>
      </c>
      <c r="E23" s="44"/>
      <c r="F23" s="466" t="e">
        <f>SUM(D23/$D$33)</f>
        <v>#DIV/0!</v>
      </c>
      <c r="G23" s="467"/>
      <c r="H23" s="466" t="e">
        <f>SUM(F23*$H$33)</f>
        <v>#DIV/0!</v>
      </c>
      <c r="I23" s="467"/>
      <c r="J23" s="466" t="e">
        <f>$J$33*F23</f>
        <v>#DIV/0!</v>
      </c>
      <c r="K23" s="467"/>
      <c r="L23" s="466" t="e">
        <f>SUM($L$33*F23)</f>
        <v>#DIV/0!</v>
      </c>
      <c r="M23" s="44"/>
      <c r="N23" s="401"/>
      <c r="O23" s="44"/>
    </row>
    <row r="24" spans="1:15" ht="7.5" customHeight="1">
      <c r="A24" s="400"/>
      <c r="B24" s="44"/>
      <c r="C24" s="44"/>
      <c r="D24" s="44"/>
      <c r="E24" s="44"/>
      <c r="F24" s="467"/>
      <c r="G24" s="467"/>
      <c r="H24" s="467"/>
      <c r="I24" s="467"/>
      <c r="J24" s="467"/>
      <c r="K24" s="467"/>
      <c r="L24" s="467"/>
      <c r="M24" s="44"/>
      <c r="N24" s="44"/>
      <c r="O24" s="44"/>
    </row>
    <row r="25" spans="1:15">
      <c r="A25" s="400">
        <v>6</v>
      </c>
      <c r="B25" s="44" t="s">
        <v>30</v>
      </c>
      <c r="C25" s="44"/>
      <c r="D25" s="401">
        <f>+'F112-2'!G13</f>
        <v>0</v>
      </c>
      <c r="E25" s="44"/>
      <c r="F25" s="466" t="e">
        <f>SUM(D25/$D$33)</f>
        <v>#DIV/0!</v>
      </c>
      <c r="G25" s="467"/>
      <c r="H25" s="466" t="e">
        <f>SUM(F25*$H$33)</f>
        <v>#DIV/0!</v>
      </c>
      <c r="I25" s="467"/>
      <c r="J25" s="466" t="e">
        <f>$J$33*F25</f>
        <v>#DIV/0!</v>
      </c>
      <c r="K25" s="467"/>
      <c r="L25" s="466" t="e">
        <f>SUM($L$33*F25)</f>
        <v>#DIV/0!</v>
      </c>
      <c r="M25" s="44"/>
      <c r="N25" s="401"/>
      <c r="O25" s="44"/>
    </row>
    <row r="26" spans="1:15" ht="7.5" customHeight="1">
      <c r="A26" s="400"/>
      <c r="B26" s="44"/>
      <c r="C26" s="44"/>
      <c r="D26" s="44"/>
      <c r="E26" s="44"/>
      <c r="F26" s="467"/>
      <c r="G26" s="467"/>
      <c r="H26" s="467"/>
      <c r="I26" s="467"/>
      <c r="J26" s="467"/>
      <c r="K26" s="467"/>
      <c r="L26" s="467"/>
      <c r="M26" s="44"/>
      <c r="N26" s="44"/>
      <c r="O26" s="44"/>
    </row>
    <row r="27" spans="1:15">
      <c r="A27" s="400">
        <v>7</v>
      </c>
      <c r="B27" s="44" t="s">
        <v>31</v>
      </c>
      <c r="C27" s="44"/>
      <c r="D27" s="401">
        <f>+'F112-2'!I13</f>
        <v>0</v>
      </c>
      <c r="E27" s="44"/>
      <c r="F27" s="466" t="e">
        <f>SUM(D27/$D$33)</f>
        <v>#DIV/0!</v>
      </c>
      <c r="G27" s="467"/>
      <c r="H27" s="466" t="e">
        <f>SUM(F27*$H$33)</f>
        <v>#DIV/0!</v>
      </c>
      <c r="I27" s="467"/>
      <c r="J27" s="466" t="e">
        <f>$J$33*F27</f>
        <v>#DIV/0!</v>
      </c>
      <c r="K27" s="467"/>
      <c r="L27" s="466" t="e">
        <f>SUM($L$33*F27)</f>
        <v>#DIV/0!</v>
      </c>
      <c r="M27" s="44"/>
      <c r="N27" s="401"/>
      <c r="O27" s="44"/>
    </row>
    <row r="28" spans="1:15" ht="7.5" customHeight="1">
      <c r="A28" s="400"/>
      <c r="B28" s="44"/>
      <c r="C28" s="44"/>
      <c r="D28" s="44"/>
      <c r="E28" s="44"/>
      <c r="F28" s="467"/>
      <c r="G28" s="467"/>
      <c r="H28" s="467"/>
      <c r="I28" s="467"/>
      <c r="J28" s="467"/>
      <c r="K28" s="467"/>
      <c r="L28" s="467"/>
      <c r="M28" s="44"/>
      <c r="N28" s="44"/>
      <c r="O28" s="44"/>
    </row>
    <row r="29" spans="1:15">
      <c r="A29" s="400">
        <v>8</v>
      </c>
      <c r="B29" s="394"/>
      <c r="C29" s="44"/>
      <c r="D29" s="401"/>
      <c r="E29" s="44"/>
      <c r="F29" s="466" t="e">
        <f>SUM(D29/$D$33)</f>
        <v>#DIV/0!</v>
      </c>
      <c r="G29" s="467"/>
      <c r="H29" s="466" t="e">
        <f>SUM(F29*$H$33)</f>
        <v>#DIV/0!</v>
      </c>
      <c r="I29" s="467"/>
      <c r="J29" s="466" t="e">
        <f>$J$33*F29</f>
        <v>#DIV/0!</v>
      </c>
      <c r="K29" s="467"/>
      <c r="L29" s="466" t="e">
        <f>SUM($L$33*F29)</f>
        <v>#DIV/0!</v>
      </c>
      <c r="M29" s="44"/>
      <c r="N29" s="401"/>
      <c r="O29" s="44"/>
    </row>
    <row r="30" spans="1:15" ht="7.5" customHeight="1">
      <c r="A30" s="400"/>
      <c r="B30" s="44"/>
      <c r="C30" s="44"/>
      <c r="D30" s="44"/>
      <c r="E30" s="44"/>
      <c r="F30" s="467"/>
      <c r="G30" s="467"/>
      <c r="H30" s="467"/>
      <c r="I30" s="467"/>
      <c r="J30" s="467"/>
      <c r="K30" s="467"/>
      <c r="L30" s="467"/>
      <c r="M30" s="44"/>
      <c r="N30" s="44"/>
      <c r="O30" s="44"/>
    </row>
    <row r="31" spans="1:15">
      <c r="A31" s="400">
        <v>9</v>
      </c>
      <c r="B31" s="394"/>
      <c r="C31" s="44"/>
      <c r="D31" s="401"/>
      <c r="E31" s="44"/>
      <c r="F31" s="466" t="e">
        <f>SUM(D31/$D$33)</f>
        <v>#DIV/0!</v>
      </c>
      <c r="G31" s="467"/>
      <c r="H31" s="466" t="e">
        <f>SUM(F31*$H$33)</f>
        <v>#DIV/0!</v>
      </c>
      <c r="I31" s="467"/>
      <c r="J31" s="466" t="e">
        <f>$J$33*F31</f>
        <v>#DIV/0!</v>
      </c>
      <c r="K31" s="467"/>
      <c r="L31" s="466" t="e">
        <f>SUM($L$33*F31)</f>
        <v>#DIV/0!</v>
      </c>
      <c r="M31" s="44"/>
      <c r="N31" s="401"/>
      <c r="O31" s="44"/>
    </row>
    <row r="32" spans="1:15" ht="7.5" customHeight="1">
      <c r="A32" s="400"/>
      <c r="B32" s="44"/>
      <c r="C32" s="44"/>
      <c r="D32" s="44"/>
      <c r="E32" s="44"/>
      <c r="F32" s="403"/>
      <c r="G32" s="44"/>
      <c r="H32" s="44"/>
      <c r="I32" s="44"/>
      <c r="J32" s="44"/>
      <c r="K32" s="44"/>
      <c r="L32" s="44"/>
      <c r="M32" s="44"/>
      <c r="N32" s="44"/>
      <c r="O32" s="44"/>
    </row>
    <row r="33" spans="1:15">
      <c r="A33" s="400">
        <v>10</v>
      </c>
      <c r="B33" s="44" t="s">
        <v>172</v>
      </c>
      <c r="C33" s="44"/>
      <c r="D33" s="402">
        <f>SUM(D15:D32)</f>
        <v>0</v>
      </c>
      <c r="E33" s="44"/>
      <c r="F33" s="468" t="e">
        <f>SUM(F15:F32)</f>
        <v>#DIV/0!</v>
      </c>
      <c r="H33" s="402">
        <f>+'F112-2'!A34</f>
        <v>0</v>
      </c>
      <c r="J33" s="404">
        <f>+'F112-2'!C34</f>
        <v>0</v>
      </c>
      <c r="L33" s="404">
        <f>+'F112-2'!G34</f>
        <v>0</v>
      </c>
      <c r="N33" s="404">
        <f>SUM(N15:N32)</f>
        <v>0</v>
      </c>
    </row>
    <row r="34" spans="1:15">
      <c r="A34" s="44"/>
      <c r="B34" s="44"/>
      <c r="C34" s="44"/>
      <c r="D34" s="44"/>
      <c r="E34" s="44"/>
      <c r="F34" s="694" t="s">
        <v>173</v>
      </c>
      <c r="G34" s="44"/>
      <c r="H34" s="694" t="s">
        <v>174</v>
      </c>
      <c r="I34" s="44"/>
      <c r="J34" s="694" t="s">
        <v>174</v>
      </c>
      <c r="K34" s="44"/>
      <c r="L34" s="694" t="s">
        <v>174</v>
      </c>
      <c r="M34" s="44"/>
      <c r="N34" s="694" t="s">
        <v>175</v>
      </c>
      <c r="O34" s="44"/>
    </row>
    <row r="35" spans="1:15">
      <c r="A35" s="44"/>
      <c r="B35" s="44"/>
      <c r="C35" s="44"/>
      <c r="D35" s="44"/>
      <c r="E35" s="44"/>
      <c r="F35" s="44"/>
      <c r="G35" s="44"/>
      <c r="H35" s="44"/>
      <c r="I35" s="44"/>
      <c r="J35" s="44"/>
      <c r="K35" s="44"/>
      <c r="L35" s="44"/>
      <c r="M35" s="44"/>
      <c r="N35" s="44"/>
      <c r="O35" s="44"/>
    </row>
    <row r="36" spans="1:15">
      <c r="A36" s="44" t="s">
        <v>176</v>
      </c>
      <c r="B36" s="44" t="s">
        <v>177</v>
      </c>
      <c r="C36" s="44"/>
      <c r="D36" s="44"/>
      <c r="E36" s="44"/>
      <c r="F36" s="44"/>
      <c r="G36" s="44"/>
      <c r="H36" s="44"/>
      <c r="I36" s="44"/>
      <c r="J36" s="44"/>
      <c r="K36" s="44"/>
      <c r="L36" s="44"/>
      <c r="M36" s="44"/>
      <c r="N36" s="44"/>
      <c r="O36" s="44"/>
    </row>
    <row r="37" spans="1:15">
      <c r="A37" s="44" t="s">
        <v>178</v>
      </c>
      <c r="B37" s="44" t="s">
        <v>179</v>
      </c>
      <c r="C37" s="44"/>
      <c r="D37" s="44"/>
      <c r="E37" s="44"/>
      <c r="F37" s="44"/>
      <c r="G37" s="44"/>
      <c r="H37" s="44"/>
      <c r="I37" s="44"/>
      <c r="J37" s="44"/>
      <c r="K37" s="44"/>
      <c r="L37" s="44"/>
      <c r="M37" s="44"/>
      <c r="N37" s="44"/>
      <c r="O37" s="44"/>
    </row>
    <row r="38" spans="1:15">
      <c r="A38" s="44" t="s">
        <v>173</v>
      </c>
      <c r="B38" s="44" t="s">
        <v>180</v>
      </c>
      <c r="C38" s="44"/>
      <c r="D38" s="44"/>
      <c r="E38" s="44"/>
      <c r="F38" s="44"/>
      <c r="G38" s="44"/>
      <c r="H38" s="44"/>
      <c r="I38" s="44"/>
      <c r="J38" s="44"/>
      <c r="K38" s="44"/>
      <c r="L38" s="44"/>
      <c r="M38" s="44"/>
      <c r="N38" s="44"/>
      <c r="O38" s="44"/>
    </row>
    <row r="39" spans="1:15">
      <c r="A39" s="44" t="s">
        <v>181</v>
      </c>
      <c r="B39" s="44" t="s">
        <v>182</v>
      </c>
      <c r="C39" s="44"/>
      <c r="D39" s="44"/>
      <c r="E39" s="44"/>
      <c r="F39" s="44"/>
      <c r="G39" s="44"/>
      <c r="H39" s="44"/>
      <c r="I39" s="44"/>
      <c r="J39" s="44"/>
      <c r="K39" s="44"/>
      <c r="L39" s="44"/>
      <c r="M39" s="44"/>
      <c r="N39" s="44"/>
      <c r="O39" s="44"/>
    </row>
    <row r="40" spans="1:15">
      <c r="A40" s="44" t="s">
        <v>174</v>
      </c>
      <c r="B40" s="44" t="s">
        <v>183</v>
      </c>
      <c r="C40" s="44"/>
      <c r="D40" s="44"/>
      <c r="E40" s="44"/>
      <c r="F40" s="44"/>
      <c r="G40" s="44"/>
      <c r="H40" s="44"/>
      <c r="I40" s="44"/>
      <c r="J40" s="44"/>
      <c r="K40" s="44"/>
      <c r="L40" s="44"/>
      <c r="M40" s="44"/>
      <c r="N40" s="44"/>
      <c r="O40" s="44"/>
    </row>
    <row r="41" spans="1:15">
      <c r="A41" s="44" t="s">
        <v>184</v>
      </c>
      <c r="B41" s="44" t="s">
        <v>185</v>
      </c>
      <c r="C41" s="44"/>
      <c r="D41" s="44"/>
      <c r="E41" s="44"/>
      <c r="F41" s="44"/>
      <c r="G41" s="44"/>
      <c r="H41" s="44"/>
      <c r="I41" s="44"/>
      <c r="J41" s="44"/>
      <c r="K41" s="44"/>
      <c r="L41" s="44"/>
      <c r="M41" s="44"/>
      <c r="N41" s="44"/>
      <c r="O41" s="44"/>
    </row>
  </sheetData>
  <mergeCells count="6">
    <mergeCell ref="A7:N7"/>
    <mergeCell ref="A8:N8"/>
    <mergeCell ref="A3:N3"/>
    <mergeCell ref="A4:N4"/>
    <mergeCell ref="A5:N5"/>
    <mergeCell ref="A6:N6"/>
  </mergeCells>
  <phoneticPr fontId="0" type="noConversion"/>
  <printOptions horizontalCentered="1"/>
  <pageMargins left="0.5" right="0.5" top="0.5" bottom="0.5" header="0.25" footer="0.25"/>
  <pageSetup scale="9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3"/>
  <sheetViews>
    <sheetView zoomScaleNormal="100" workbookViewId="0">
      <selection activeCell="P14" sqref="P14"/>
    </sheetView>
  </sheetViews>
  <sheetFormatPr defaultColWidth="9" defaultRowHeight="15.75"/>
  <cols>
    <col min="1" max="1" width="21.625" style="46" customWidth="1"/>
    <col min="2" max="16384" width="9" style="46"/>
  </cols>
  <sheetData>
    <row r="1" spans="1:11">
      <c r="A1" s="95" t="s">
        <v>186</v>
      </c>
      <c r="B1" s="95"/>
      <c r="C1" s="95"/>
      <c r="D1" s="95"/>
      <c r="E1" s="95"/>
      <c r="F1" s="95"/>
      <c r="G1" s="95"/>
      <c r="H1" s="95"/>
      <c r="I1" s="95"/>
      <c r="J1" s="95"/>
      <c r="K1" s="95"/>
    </row>
    <row r="2" spans="1:11">
      <c r="A2" s="95" t="s">
        <v>187</v>
      </c>
      <c r="B2" s="95"/>
      <c r="C2" s="95"/>
      <c r="D2" s="95"/>
      <c r="E2" s="95"/>
      <c r="F2" s="95"/>
      <c r="G2" s="95"/>
      <c r="H2" s="95"/>
      <c r="I2" s="95"/>
      <c r="J2" s="95"/>
      <c r="K2" s="95"/>
    </row>
    <row r="3" spans="1:11">
      <c r="A3" s="95" t="s">
        <v>104</v>
      </c>
      <c r="B3" s="95"/>
      <c r="C3" s="95"/>
      <c r="D3" s="95"/>
      <c r="E3" s="95"/>
      <c r="F3" s="95"/>
      <c r="G3" s="95"/>
      <c r="H3" s="95"/>
      <c r="I3" s="95"/>
      <c r="J3" s="95"/>
      <c r="K3" s="95"/>
    </row>
    <row r="4" spans="1:11">
      <c r="A4" s="95"/>
      <c r="B4" s="95"/>
      <c r="C4" s="95"/>
      <c r="D4" s="95"/>
      <c r="E4" s="95"/>
      <c r="F4" s="95"/>
      <c r="G4" s="95"/>
      <c r="H4" s="95"/>
      <c r="I4" s="95"/>
      <c r="J4" s="95"/>
      <c r="K4" s="95"/>
    </row>
    <row r="5" spans="1:11">
      <c r="A5" s="96" t="s">
        <v>188</v>
      </c>
      <c r="B5" s="96"/>
      <c r="C5" s="96"/>
      <c r="D5" s="96"/>
      <c r="E5" s="96"/>
      <c r="F5" s="96"/>
      <c r="G5" s="96"/>
      <c r="H5" s="96"/>
      <c r="I5" s="96"/>
      <c r="J5" s="96"/>
      <c r="K5" s="96"/>
    </row>
    <row r="6" spans="1:11">
      <c r="A6" s="95"/>
      <c r="B6" s="95"/>
      <c r="C6" s="95"/>
      <c r="D6" s="95"/>
      <c r="E6" s="95"/>
      <c r="F6" s="95"/>
      <c r="G6" s="95"/>
      <c r="H6" s="95"/>
      <c r="I6" s="95"/>
      <c r="J6" s="95"/>
      <c r="K6" s="95"/>
    </row>
    <row r="7" spans="1:11">
      <c r="A7" s="95"/>
      <c r="B7" s="95"/>
      <c r="C7" s="95"/>
      <c r="D7" s="95"/>
      <c r="E7" s="95"/>
      <c r="F7" s="95"/>
      <c r="G7" s="95"/>
      <c r="H7" s="95"/>
      <c r="I7" s="95"/>
      <c r="J7" s="95"/>
      <c r="K7" s="95"/>
    </row>
    <row r="8" spans="1:11">
      <c r="A8" s="95"/>
      <c r="B8" s="97" t="s">
        <v>189</v>
      </c>
      <c r="C8" s="97" t="s">
        <v>127</v>
      </c>
      <c r="D8" s="97" t="s">
        <v>190</v>
      </c>
      <c r="E8" s="97" t="s">
        <v>191</v>
      </c>
      <c r="F8" s="98"/>
      <c r="G8" s="99"/>
      <c r="H8" s="100" t="s">
        <v>192</v>
      </c>
      <c r="I8" s="101"/>
      <c r="J8" s="100" t="s">
        <v>192</v>
      </c>
      <c r="K8" s="101"/>
    </row>
    <row r="9" spans="1:11">
      <c r="A9" s="95"/>
      <c r="B9" s="102" t="s">
        <v>193</v>
      </c>
      <c r="C9" s="102" t="s">
        <v>42</v>
      </c>
      <c r="D9" s="102" t="s">
        <v>194</v>
      </c>
      <c r="E9" s="102" t="s">
        <v>195</v>
      </c>
      <c r="F9" s="103" t="s">
        <v>196</v>
      </c>
      <c r="G9" s="104"/>
      <c r="H9" s="103" t="s">
        <v>197</v>
      </c>
      <c r="I9" s="104"/>
      <c r="J9" s="103" t="s">
        <v>198</v>
      </c>
      <c r="K9" s="104"/>
    </row>
    <row r="10" spans="1:11">
      <c r="A10" s="105" t="s">
        <v>199</v>
      </c>
      <c r="B10" s="106" t="s">
        <v>200</v>
      </c>
      <c r="C10" s="106" t="s">
        <v>201</v>
      </c>
      <c r="D10" s="106" t="s">
        <v>202</v>
      </c>
      <c r="E10" s="107">
        <v>45473</v>
      </c>
      <c r="F10" s="108" t="s">
        <v>127</v>
      </c>
      <c r="G10" s="104" t="s">
        <v>203</v>
      </c>
      <c r="H10" s="108" t="s">
        <v>127</v>
      </c>
      <c r="I10" s="104" t="s">
        <v>203</v>
      </c>
      <c r="J10" s="108" t="s">
        <v>127</v>
      </c>
      <c r="K10" s="104" t="s">
        <v>203</v>
      </c>
    </row>
    <row r="11" spans="1:11">
      <c r="A11" s="109"/>
      <c r="B11" s="110"/>
      <c r="C11" s="111"/>
      <c r="D11" s="112"/>
      <c r="E11" s="112"/>
      <c r="F11" s="110"/>
      <c r="G11" s="110"/>
      <c r="H11" s="112"/>
      <c r="I11" s="112"/>
      <c r="J11" s="112"/>
      <c r="K11" s="112"/>
    </row>
    <row r="12" spans="1:11">
      <c r="A12" s="109"/>
      <c r="B12" s="110"/>
      <c r="C12" s="113"/>
      <c r="D12" s="112"/>
      <c r="E12" s="112"/>
      <c r="F12" s="110"/>
      <c r="G12" s="110"/>
      <c r="H12" s="112"/>
      <c r="I12" s="112"/>
      <c r="J12" s="112"/>
      <c r="K12" s="112"/>
    </row>
    <row r="13" spans="1:11">
      <c r="A13" s="109"/>
      <c r="B13" s="110"/>
      <c r="C13" s="114"/>
      <c r="D13" s="112"/>
      <c r="E13" s="112"/>
      <c r="F13" s="110"/>
      <c r="G13" s="110"/>
      <c r="H13" s="112"/>
      <c r="I13" s="112"/>
      <c r="J13" s="112"/>
      <c r="K13" s="112"/>
    </row>
    <row r="14" spans="1:11">
      <c r="A14" s="109"/>
      <c r="B14" s="110"/>
      <c r="C14" s="114"/>
      <c r="D14" s="112"/>
      <c r="E14" s="112"/>
      <c r="F14" s="110"/>
      <c r="G14" s="110"/>
      <c r="H14" s="112"/>
      <c r="I14" s="112"/>
      <c r="J14" s="112"/>
      <c r="K14" s="112"/>
    </row>
    <row r="15" spans="1:11">
      <c r="A15" s="109"/>
      <c r="B15" s="110"/>
      <c r="C15" s="111"/>
      <c r="D15" s="112"/>
      <c r="E15" s="112"/>
      <c r="F15" s="110"/>
      <c r="G15" s="110"/>
      <c r="H15" s="112"/>
      <c r="I15" s="112"/>
      <c r="J15" s="112"/>
      <c r="K15" s="112"/>
    </row>
    <row r="16" spans="1:11">
      <c r="A16" s="109"/>
      <c r="B16" s="110"/>
      <c r="C16" s="115"/>
      <c r="D16" s="112"/>
      <c r="E16" s="112"/>
      <c r="F16" s="110"/>
      <c r="G16" s="110"/>
      <c r="H16" s="112"/>
      <c r="I16" s="112"/>
      <c r="J16" s="112"/>
      <c r="K16" s="112"/>
    </row>
    <row r="17" spans="1:11">
      <c r="A17" s="109"/>
      <c r="B17" s="110"/>
      <c r="C17" s="114"/>
      <c r="D17" s="112"/>
      <c r="E17" s="112"/>
      <c r="F17" s="110"/>
      <c r="G17" s="110"/>
      <c r="H17" s="112"/>
      <c r="I17" s="112"/>
      <c r="J17" s="112"/>
      <c r="K17" s="112"/>
    </row>
    <row r="18" spans="1:11">
      <c r="A18" s="109"/>
      <c r="B18" s="110"/>
      <c r="C18" s="114"/>
      <c r="D18" s="112"/>
      <c r="E18" s="112"/>
      <c r="F18" s="110"/>
      <c r="G18" s="110"/>
      <c r="H18" s="112"/>
      <c r="I18" s="112"/>
      <c r="J18" s="112"/>
      <c r="K18" s="112"/>
    </row>
    <row r="19" spans="1:11">
      <c r="A19" s="109"/>
      <c r="B19" s="110"/>
      <c r="C19" s="114"/>
      <c r="D19" s="112"/>
      <c r="E19" s="112"/>
      <c r="F19" s="110"/>
      <c r="G19" s="110"/>
      <c r="H19" s="112"/>
      <c r="I19" s="112"/>
      <c r="J19" s="112"/>
      <c r="K19" s="112"/>
    </row>
    <row r="20" spans="1:11">
      <c r="A20" s="109"/>
      <c r="B20" s="110"/>
      <c r="C20" s="114"/>
      <c r="D20" s="112"/>
      <c r="E20" s="112"/>
      <c r="F20" s="110"/>
      <c r="G20" s="110"/>
      <c r="H20" s="112"/>
      <c r="I20" s="112"/>
      <c r="J20" s="112"/>
      <c r="K20" s="112"/>
    </row>
    <row r="21" spans="1:11">
      <c r="A21" s="109"/>
      <c r="B21" s="110"/>
      <c r="C21" s="114"/>
      <c r="D21" s="112"/>
      <c r="E21" s="112"/>
      <c r="F21" s="110"/>
      <c r="G21" s="110"/>
      <c r="H21" s="112"/>
      <c r="I21" s="112"/>
      <c r="J21" s="112"/>
      <c r="K21" s="112"/>
    </row>
    <row r="22" spans="1:11">
      <c r="A22" s="109"/>
      <c r="B22" s="110"/>
      <c r="C22" s="114"/>
      <c r="D22" s="112"/>
      <c r="E22" s="112"/>
      <c r="F22" s="110"/>
      <c r="G22" s="110"/>
      <c r="H22" s="112"/>
      <c r="I22" s="112"/>
      <c r="J22" s="112"/>
      <c r="K22" s="112"/>
    </row>
    <row r="23" spans="1:11">
      <c r="A23" s="109"/>
      <c r="B23" s="110"/>
      <c r="C23" s="114"/>
      <c r="D23" s="112"/>
      <c r="E23" s="112"/>
      <c r="F23" s="110"/>
      <c r="G23" s="110"/>
      <c r="H23" s="112"/>
      <c r="I23" s="112"/>
      <c r="J23" s="112"/>
      <c r="K23" s="112"/>
    </row>
    <row r="24" spans="1:11">
      <c r="A24" s="109"/>
      <c r="B24" s="110"/>
      <c r="C24" s="114"/>
      <c r="D24" s="112"/>
      <c r="E24" s="112"/>
      <c r="F24" s="110"/>
      <c r="G24" s="110"/>
      <c r="H24" s="112"/>
      <c r="I24" s="112"/>
      <c r="J24" s="112"/>
      <c r="K24" s="112"/>
    </row>
    <row r="25" spans="1:11">
      <c r="A25" s="109"/>
      <c r="B25" s="110"/>
      <c r="C25" s="114"/>
      <c r="D25" s="112"/>
      <c r="E25" s="112"/>
      <c r="F25" s="110"/>
      <c r="G25" s="110"/>
      <c r="H25" s="112"/>
      <c r="I25" s="112"/>
      <c r="J25" s="112"/>
      <c r="K25" s="112"/>
    </row>
    <row r="26" spans="1:11">
      <c r="A26" s="109"/>
      <c r="B26" s="110"/>
      <c r="C26" s="114"/>
      <c r="D26" s="112"/>
      <c r="E26" s="112"/>
      <c r="F26" s="110"/>
      <c r="G26" s="110"/>
      <c r="H26" s="112"/>
      <c r="I26" s="112"/>
      <c r="J26" s="112"/>
      <c r="K26" s="112"/>
    </row>
    <row r="27" spans="1:11">
      <c r="A27" s="109"/>
      <c r="B27" s="110"/>
      <c r="C27" s="114"/>
      <c r="D27" s="112"/>
      <c r="E27" s="112"/>
      <c r="F27" s="110"/>
      <c r="G27" s="110"/>
      <c r="H27" s="112"/>
      <c r="I27" s="112"/>
      <c r="J27" s="112"/>
      <c r="K27" s="112"/>
    </row>
    <row r="28" spans="1:11">
      <c r="A28" s="109"/>
      <c r="B28" s="110"/>
      <c r="C28" s="114"/>
      <c r="D28" s="112"/>
      <c r="E28" s="112"/>
      <c r="F28" s="110"/>
      <c r="G28" s="110"/>
      <c r="H28" s="112"/>
      <c r="I28" s="112"/>
      <c r="J28" s="112"/>
      <c r="K28" s="112"/>
    </row>
    <row r="29" spans="1:11">
      <c r="A29" s="109"/>
      <c r="B29" s="110"/>
      <c r="C29" s="114"/>
      <c r="D29" s="112"/>
      <c r="E29" s="112"/>
      <c r="F29" s="110"/>
      <c r="G29" s="110"/>
      <c r="H29" s="112"/>
      <c r="I29" s="112"/>
      <c r="J29" s="112"/>
      <c r="K29" s="112"/>
    </row>
    <row r="30" spans="1:11">
      <c r="A30" s="95"/>
      <c r="B30" s="95"/>
      <c r="C30" s="95"/>
      <c r="D30" s="95"/>
      <c r="E30" s="95"/>
      <c r="F30" s="95"/>
      <c r="G30" s="95"/>
      <c r="H30" s="95"/>
      <c r="I30" s="95"/>
      <c r="J30" s="95"/>
      <c r="K30" s="95"/>
    </row>
    <row r="31" spans="1:11">
      <c r="A31" s="95"/>
      <c r="B31" s="95"/>
      <c r="C31" s="95"/>
      <c r="D31" s="95"/>
      <c r="E31" s="95"/>
      <c r="F31" s="95"/>
      <c r="G31" s="95"/>
      <c r="H31" s="95"/>
      <c r="I31" s="95"/>
      <c r="J31" s="95"/>
      <c r="K31" s="95"/>
    </row>
    <row r="32" spans="1:11">
      <c r="A32" s="95"/>
      <c r="B32" s="95"/>
      <c r="C32" s="95"/>
      <c r="D32" s="95"/>
      <c r="E32" s="95"/>
      <c r="F32" s="95"/>
      <c r="G32" s="95"/>
      <c r="H32" s="95"/>
      <c r="I32" s="95"/>
      <c r="J32" s="95"/>
      <c r="K32" s="95"/>
    </row>
    <row r="33" spans="1:11">
      <c r="A33" s="95"/>
      <c r="B33" s="95"/>
      <c r="C33" s="95"/>
      <c r="D33" s="95"/>
      <c r="E33" s="95"/>
      <c r="F33" s="95" t="s">
        <v>204</v>
      </c>
      <c r="G33" s="95"/>
      <c r="H33" s="95"/>
      <c r="I33" s="95"/>
      <c r="J33" s="95"/>
      <c r="K33" s="95"/>
    </row>
  </sheetData>
  <phoneticPr fontId="0" type="noConversion"/>
  <printOptions horizontalCentered="1"/>
  <pageMargins left="0.5" right="0.5" top="0.5" bottom="0.5" header="0.25" footer="0.5"/>
  <pageSetup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2"/>
  <sheetViews>
    <sheetView zoomScaleNormal="100" workbookViewId="0">
      <selection activeCell="L15" sqref="L15"/>
    </sheetView>
  </sheetViews>
  <sheetFormatPr defaultColWidth="9" defaultRowHeight="15.75"/>
  <cols>
    <col min="1" max="1" width="27.5" style="46" customWidth="1"/>
    <col min="2" max="2" width="9.5" style="46" customWidth="1"/>
    <col min="3" max="3" width="7.5" style="46" customWidth="1"/>
    <col min="4" max="4" width="7" style="46" customWidth="1"/>
    <col min="5" max="5" width="12" style="46" customWidth="1"/>
    <col min="6" max="6" width="8.625" style="46" customWidth="1"/>
    <col min="7" max="8" width="12" style="46" customWidth="1"/>
    <col min="9" max="9" width="14.5" style="46" customWidth="1"/>
    <col min="10" max="10" width="15.125" style="46" customWidth="1"/>
    <col min="11" max="16384" width="9" style="46"/>
  </cols>
  <sheetData>
    <row r="1" spans="1:10">
      <c r="A1" s="116" t="s">
        <v>186</v>
      </c>
      <c r="B1" s="116"/>
      <c r="C1" s="116"/>
      <c r="D1" s="116"/>
      <c r="E1" s="116"/>
      <c r="F1" s="116"/>
      <c r="G1" s="116"/>
      <c r="H1" s="116"/>
      <c r="I1" s="116"/>
      <c r="J1" s="116"/>
    </row>
    <row r="2" spans="1:10">
      <c r="A2" s="116" t="s">
        <v>205</v>
      </c>
      <c r="B2" s="116"/>
      <c r="C2" s="116"/>
      <c r="D2" s="116"/>
      <c r="E2" s="116"/>
      <c r="F2" s="116"/>
      <c r="G2" s="116"/>
      <c r="H2" s="116"/>
      <c r="I2" s="116"/>
      <c r="J2" s="116"/>
    </row>
    <row r="3" spans="1:10">
      <c r="A3" s="116" t="str">
        <f>'Debt-1'!A3</f>
        <v>2024-2025</v>
      </c>
      <c r="B3" s="116"/>
      <c r="C3" s="116"/>
      <c r="D3" s="116"/>
      <c r="E3" s="117"/>
      <c r="F3" s="117"/>
      <c r="G3" s="116"/>
      <c r="H3" s="116"/>
      <c r="I3" s="116"/>
      <c r="J3" s="116"/>
    </row>
    <row r="4" spans="1:10">
      <c r="A4" s="118" t="s">
        <v>206</v>
      </c>
      <c r="B4" s="117"/>
      <c r="C4" s="117"/>
      <c r="D4" s="117"/>
      <c r="E4" s="117"/>
      <c r="F4" s="117"/>
      <c r="G4" s="117"/>
      <c r="H4" s="117"/>
      <c r="I4" s="117"/>
      <c r="J4" s="117"/>
    </row>
    <row r="5" spans="1:10">
      <c r="A5" s="118" t="s">
        <v>207</v>
      </c>
      <c r="B5" s="117"/>
      <c r="C5" s="117"/>
      <c r="D5" s="117"/>
      <c r="E5" s="117"/>
      <c r="F5" s="117"/>
      <c r="G5" s="117"/>
      <c r="H5" s="117"/>
      <c r="I5" s="117"/>
      <c r="J5" s="117"/>
    </row>
    <row r="6" spans="1:10">
      <c r="A6" s="116"/>
      <c r="B6" s="116"/>
      <c r="C6" s="116"/>
      <c r="D6" s="116"/>
      <c r="E6" s="116"/>
      <c r="F6" s="116"/>
      <c r="G6" s="117"/>
      <c r="H6" s="117"/>
      <c r="I6" s="116"/>
      <c r="J6" s="116"/>
    </row>
    <row r="7" spans="1:10">
      <c r="A7" s="116"/>
      <c r="B7" s="119"/>
      <c r="C7" s="119"/>
      <c r="D7" s="119"/>
      <c r="E7" s="120" t="s">
        <v>208</v>
      </c>
      <c r="F7" s="119"/>
      <c r="G7" s="120" t="s">
        <v>208</v>
      </c>
      <c r="H7" s="119"/>
      <c r="I7" s="119"/>
      <c r="J7" s="119"/>
    </row>
    <row r="8" spans="1:10">
      <c r="A8" s="116"/>
      <c r="B8" s="121" t="s">
        <v>189</v>
      </c>
      <c r="C8" s="121" t="s">
        <v>209</v>
      </c>
      <c r="D8" s="121" t="s">
        <v>127</v>
      </c>
      <c r="E8" s="121" t="s">
        <v>210</v>
      </c>
      <c r="F8" s="122" t="s">
        <v>211</v>
      </c>
      <c r="G8" s="122" t="s">
        <v>191</v>
      </c>
      <c r="H8" s="122" t="s">
        <v>212</v>
      </c>
      <c r="I8" s="121"/>
      <c r="J8" s="121"/>
    </row>
    <row r="9" spans="1:10">
      <c r="A9" s="116"/>
      <c r="B9" s="121" t="s">
        <v>193</v>
      </c>
      <c r="C9" s="121" t="s">
        <v>193</v>
      </c>
      <c r="D9" s="121" t="s">
        <v>213</v>
      </c>
      <c r="E9" s="121" t="s">
        <v>214</v>
      </c>
      <c r="F9" s="122" t="s">
        <v>215</v>
      </c>
      <c r="G9" s="122" t="s">
        <v>216</v>
      </c>
      <c r="H9" s="121" t="s">
        <v>217</v>
      </c>
      <c r="I9" s="121" t="s">
        <v>218</v>
      </c>
      <c r="J9" s="121" t="s">
        <v>218</v>
      </c>
    </row>
    <row r="10" spans="1:10">
      <c r="A10" s="123" t="s">
        <v>219</v>
      </c>
      <c r="B10" s="124" t="s">
        <v>220</v>
      </c>
      <c r="C10" s="124" t="s">
        <v>220</v>
      </c>
      <c r="D10" s="124" t="s">
        <v>201</v>
      </c>
      <c r="E10" s="125" t="s">
        <v>221</v>
      </c>
      <c r="F10" s="126" t="s">
        <v>222</v>
      </c>
      <c r="G10" s="126" t="s">
        <v>223</v>
      </c>
      <c r="H10" s="125">
        <f>'Debt-1'!E10</f>
        <v>45473</v>
      </c>
      <c r="I10" s="124" t="str">
        <f>'Debt-1'!H9</f>
        <v>7/1/24 - 6/30/25</v>
      </c>
      <c r="J10" s="124" t="str">
        <f>'Debt-1'!J9</f>
        <v>7/1/25 - 12/31/25</v>
      </c>
    </row>
    <row r="11" spans="1:10">
      <c r="A11" s="127"/>
      <c r="B11" s="128"/>
      <c r="C11" s="461"/>
      <c r="D11" s="460"/>
      <c r="E11" s="451"/>
      <c r="F11" s="451"/>
      <c r="G11" s="130"/>
      <c r="H11" s="130"/>
      <c r="I11" s="130"/>
      <c r="J11" s="130"/>
    </row>
    <row r="12" spans="1:10">
      <c r="A12" s="127"/>
      <c r="B12" s="128"/>
      <c r="C12" s="461"/>
      <c r="D12" s="460"/>
      <c r="E12" s="451"/>
      <c r="F12" s="451"/>
      <c r="G12" s="130"/>
      <c r="H12" s="130"/>
      <c r="I12" s="130"/>
      <c r="J12" s="130"/>
    </row>
    <row r="13" spans="1:10">
      <c r="A13" s="127"/>
      <c r="B13" s="128"/>
      <c r="C13" s="127"/>
      <c r="D13" s="129"/>
      <c r="E13" s="130"/>
      <c r="F13" s="130"/>
      <c r="G13" s="130"/>
      <c r="H13" s="130"/>
      <c r="I13" s="130"/>
      <c r="J13" s="130"/>
    </row>
    <row r="14" spans="1:10">
      <c r="A14" s="127"/>
      <c r="B14" s="128"/>
      <c r="C14" s="127"/>
      <c r="D14" s="129"/>
      <c r="E14" s="130"/>
      <c r="F14" s="130"/>
      <c r="G14" s="130"/>
      <c r="H14" s="130"/>
      <c r="I14" s="130"/>
      <c r="J14" s="130"/>
    </row>
    <row r="15" spans="1:10">
      <c r="A15" s="127"/>
      <c r="B15" s="128"/>
      <c r="C15" s="127"/>
      <c r="D15" s="129"/>
      <c r="E15" s="130"/>
      <c r="F15" s="130"/>
      <c r="G15" s="130"/>
      <c r="H15" s="130"/>
      <c r="I15" s="130"/>
      <c r="J15" s="130"/>
    </row>
    <row r="16" spans="1:10">
      <c r="A16" s="127"/>
      <c r="B16" s="128"/>
      <c r="C16" s="127"/>
      <c r="D16" s="129"/>
      <c r="E16" s="130"/>
      <c r="F16" s="130"/>
      <c r="G16" s="130"/>
      <c r="H16" s="130"/>
      <c r="I16" s="130"/>
      <c r="J16" s="130"/>
    </row>
    <row r="17" spans="1:10">
      <c r="A17" s="127"/>
      <c r="B17" s="128"/>
      <c r="C17" s="127"/>
      <c r="D17" s="129"/>
      <c r="E17" s="130"/>
      <c r="F17" s="130"/>
      <c r="G17" s="130"/>
      <c r="H17" s="130"/>
      <c r="I17" s="130"/>
      <c r="J17" s="130"/>
    </row>
    <row r="18" spans="1:10">
      <c r="A18" s="127"/>
      <c r="B18" s="128"/>
      <c r="C18" s="127"/>
      <c r="D18" s="129"/>
      <c r="E18" s="130"/>
      <c r="F18" s="130"/>
      <c r="G18" s="130"/>
      <c r="H18" s="130"/>
      <c r="I18" s="130"/>
      <c r="J18" s="130"/>
    </row>
    <row r="19" spans="1:10">
      <c r="A19" s="127"/>
      <c r="B19" s="128"/>
      <c r="C19" s="127"/>
      <c r="D19" s="129"/>
      <c r="E19" s="130"/>
      <c r="F19" s="130"/>
      <c r="G19" s="130"/>
      <c r="H19" s="130"/>
      <c r="I19" s="130"/>
      <c r="J19" s="130"/>
    </row>
    <row r="20" spans="1:10">
      <c r="A20" s="127"/>
      <c r="B20" s="128"/>
      <c r="C20" s="127"/>
      <c r="D20" s="129"/>
      <c r="E20" s="130"/>
      <c r="F20" s="130"/>
      <c r="G20" s="130"/>
      <c r="H20" s="130"/>
      <c r="I20" s="130"/>
      <c r="J20" s="130"/>
    </row>
    <row r="21" spans="1:10">
      <c r="A21" s="127"/>
      <c r="B21" s="128"/>
      <c r="C21" s="127"/>
      <c r="D21" s="129"/>
      <c r="E21" s="130"/>
      <c r="F21" s="130"/>
      <c r="G21" s="130"/>
      <c r="H21" s="130"/>
      <c r="I21" s="130"/>
      <c r="J21" s="130"/>
    </row>
    <row r="22" spans="1:10">
      <c r="A22" s="127"/>
      <c r="B22" s="128"/>
      <c r="C22" s="127"/>
      <c r="D22" s="129"/>
      <c r="E22" s="130"/>
      <c r="F22" s="130"/>
      <c r="G22" s="130"/>
      <c r="H22" s="130"/>
      <c r="I22" s="130"/>
      <c r="J22" s="130"/>
    </row>
    <row r="23" spans="1:10">
      <c r="A23" s="127"/>
      <c r="B23" s="128"/>
      <c r="C23" s="127"/>
      <c r="D23" s="129"/>
      <c r="E23" s="130"/>
      <c r="F23" s="130"/>
      <c r="G23" s="130"/>
      <c r="H23" s="130"/>
      <c r="I23" s="130"/>
      <c r="J23" s="130"/>
    </row>
    <row r="24" spans="1:10">
      <c r="A24" s="127"/>
      <c r="B24" s="128"/>
      <c r="C24" s="127"/>
      <c r="D24" s="129"/>
      <c r="E24" s="130"/>
      <c r="F24" s="130"/>
      <c r="G24" s="130"/>
      <c r="H24" s="130"/>
      <c r="I24" s="130"/>
      <c r="J24" s="130"/>
    </row>
    <row r="25" spans="1:10">
      <c r="A25" s="127"/>
      <c r="B25" s="128"/>
      <c r="C25" s="127"/>
      <c r="D25" s="129"/>
      <c r="E25" s="130"/>
      <c r="F25" s="130"/>
      <c r="G25" s="130"/>
      <c r="H25" s="130"/>
      <c r="I25" s="130"/>
      <c r="J25" s="130"/>
    </row>
    <row r="26" spans="1:10">
      <c r="A26" s="127"/>
      <c r="B26" s="128"/>
      <c r="C26" s="127"/>
      <c r="D26" s="129"/>
      <c r="E26" s="130"/>
      <c r="F26" s="130"/>
      <c r="G26" s="130"/>
      <c r="H26" s="130"/>
      <c r="I26" s="130"/>
      <c r="J26" s="130"/>
    </row>
    <row r="27" spans="1:10">
      <c r="A27" s="127"/>
      <c r="B27" s="128"/>
      <c r="C27" s="127"/>
      <c r="D27" s="129"/>
      <c r="E27" s="130"/>
      <c r="F27" s="130"/>
      <c r="G27" s="130"/>
      <c r="H27" s="130"/>
      <c r="I27" s="130"/>
      <c r="J27" s="130"/>
    </row>
    <row r="28" spans="1:10">
      <c r="A28" s="116"/>
      <c r="B28" s="116"/>
      <c r="C28" s="116"/>
      <c r="D28" s="116"/>
      <c r="E28" s="116"/>
      <c r="F28" s="116"/>
      <c r="G28" s="116"/>
      <c r="H28" s="116"/>
      <c r="I28" s="116"/>
      <c r="J28" s="116"/>
    </row>
    <row r="29" spans="1:10">
      <c r="A29" s="116" t="s">
        <v>224</v>
      </c>
      <c r="B29" s="116"/>
      <c r="C29" s="116"/>
      <c r="D29" s="116"/>
      <c r="E29" s="116"/>
      <c r="F29" s="116"/>
      <c r="G29" s="116"/>
      <c r="H29" s="116"/>
      <c r="I29" s="116"/>
      <c r="J29" s="116"/>
    </row>
    <row r="30" spans="1:10">
      <c r="A30" s="116" t="s">
        <v>225</v>
      </c>
      <c r="B30" s="116"/>
      <c r="C30" s="116"/>
      <c r="D30" s="116"/>
      <c r="E30" s="116"/>
      <c r="F30" s="116"/>
      <c r="G30" s="116"/>
      <c r="H30" s="116"/>
      <c r="I30" s="116"/>
      <c r="J30" s="116"/>
    </row>
    <row r="31" spans="1:10">
      <c r="A31" s="116"/>
      <c r="B31" s="116"/>
      <c r="C31" s="116"/>
      <c r="D31" s="116"/>
      <c r="E31" s="116"/>
      <c r="F31" s="116" t="s">
        <v>226</v>
      </c>
      <c r="G31" s="116"/>
      <c r="H31" s="116"/>
      <c r="I31" s="116"/>
      <c r="J31" s="116"/>
    </row>
    <row r="32" spans="1:10">
      <c r="A32" s="117" t="s">
        <v>204</v>
      </c>
      <c r="B32" s="117"/>
      <c r="C32" s="117"/>
      <c r="D32" s="117"/>
      <c r="E32" s="117"/>
      <c r="F32" s="117"/>
      <c r="G32" s="117"/>
      <c r="H32" s="117"/>
      <c r="I32" s="117"/>
      <c r="J32" s="117"/>
    </row>
  </sheetData>
  <phoneticPr fontId="0" type="noConversion"/>
  <printOptions horizontalCentered="1"/>
  <pageMargins left="0.5" right="0.5" top="0.75" bottom="0.75" header="0.5" footer="0.5"/>
  <pageSetup scale="95"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0B403E32428A45A5B42E21DA189D89" ma:contentTypeVersion="15" ma:contentTypeDescription="Create a new document." ma:contentTypeScope="" ma:versionID="35bd5cafb409831333535b8cdac75553">
  <xsd:schema xmlns:xsd="http://www.w3.org/2001/XMLSchema" xmlns:xs="http://www.w3.org/2001/XMLSchema" xmlns:p="http://schemas.microsoft.com/office/2006/metadata/properties" xmlns:ns3="abfdcccc-13fe-40f9-93e9-f02a97711a9c" xmlns:ns4="be03d562-92d4-4e8b-a6cf-328937905159" targetNamespace="http://schemas.microsoft.com/office/2006/metadata/properties" ma:root="true" ma:fieldsID="bd908b4dd5feba85119298317c0bc976" ns3:_="" ns4:_="">
    <xsd:import namespace="abfdcccc-13fe-40f9-93e9-f02a97711a9c"/>
    <xsd:import namespace="be03d562-92d4-4e8b-a6cf-32893790515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SystemTags"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dcccc-13fe-40f9-93e9-f02a97711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03d562-92d4-4e8b-a6cf-32893790515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bfdcccc-13fe-40f9-93e9-f02a97711a9c" xsi:nil="true"/>
  </documentManagement>
</p:properties>
</file>

<file path=customXml/itemProps1.xml><?xml version="1.0" encoding="utf-8"?>
<ds:datastoreItem xmlns:ds="http://schemas.openxmlformats.org/officeDocument/2006/customXml" ds:itemID="{25F9889B-1178-4B54-AD85-D5553EFD4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dcccc-13fe-40f9-93e9-f02a97711a9c"/>
    <ds:schemaRef ds:uri="be03d562-92d4-4e8b-a6cf-3289379051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26339B-CE96-4566-B2A6-66189B4D353B}">
  <ds:schemaRefs>
    <ds:schemaRef ds:uri="http://schemas.microsoft.com/sharepoint/v3/contenttype/forms"/>
  </ds:schemaRefs>
</ds:datastoreItem>
</file>

<file path=customXml/itemProps3.xml><?xml version="1.0" encoding="utf-8"?>
<ds:datastoreItem xmlns:ds="http://schemas.openxmlformats.org/officeDocument/2006/customXml" ds:itemID="{983566AF-B649-458D-8A7B-2DD3B48CB6F8}">
  <ds:schemaRefs>
    <ds:schemaRef ds:uri="http://www.w3.org/XML/1998/namespace"/>
    <ds:schemaRef ds:uri="http://purl.org/dc/elements/1.1/"/>
    <ds:schemaRef ds:uri="http://purl.org/dc/dcmitype/"/>
    <ds:schemaRef ds:uri="abfdcccc-13fe-40f9-93e9-f02a97711a9c"/>
    <ds:schemaRef ds:uri="be03d562-92d4-4e8b-a6cf-328937905159"/>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27</vt:i4>
      </vt:variant>
    </vt:vector>
  </HeadingPairs>
  <TitlesOfParts>
    <vt:vector size="69" baseType="lpstr">
      <vt:lpstr>inputPrYr</vt:lpstr>
      <vt:lpstr>inputOth</vt:lpstr>
      <vt:lpstr>inputHearing</vt:lpstr>
      <vt:lpstr>F108</vt:lpstr>
      <vt:lpstr>F112-1</vt:lpstr>
      <vt:lpstr>F112-2</vt:lpstr>
      <vt:lpstr>F263</vt:lpstr>
      <vt:lpstr>Debt-1</vt:lpstr>
      <vt:lpstr>Debt-2</vt:lpstr>
      <vt:lpstr>Gen-1</vt:lpstr>
      <vt:lpstr>Gen-2</vt:lpstr>
      <vt:lpstr>PTE-1</vt:lpstr>
      <vt:lpstr>PTE-2</vt:lpstr>
      <vt:lpstr>ABE-1</vt:lpstr>
      <vt:lpstr>ABE-2</vt:lpstr>
      <vt:lpstr>AdSupp-1</vt:lpstr>
      <vt:lpstr>AdSupp-2</vt:lpstr>
      <vt:lpstr>MotorCyc-1</vt:lpstr>
      <vt:lpstr>MotorCyc-2</vt:lpstr>
      <vt:lpstr>Truck-1</vt:lpstr>
      <vt:lpstr>Truck-2</vt:lpstr>
      <vt:lpstr>Auxillary</vt:lpstr>
      <vt:lpstr>Cap Out-1</vt:lpstr>
      <vt:lpstr>Cap Out-2</vt:lpstr>
      <vt:lpstr>B &amp; I - 1</vt:lpstr>
      <vt:lpstr>B &amp; I - 2</vt:lpstr>
      <vt:lpstr>Special Assess-1</vt:lpstr>
      <vt:lpstr>Special Assess-2</vt:lpstr>
      <vt:lpstr>No-Fund Warrant-1</vt:lpstr>
      <vt:lpstr>No-Fund Warrant-2</vt:lpstr>
      <vt:lpstr>Rev Bds</vt:lpstr>
      <vt:lpstr>Budget Hearing Notice</vt:lpstr>
      <vt:lpstr>Rate&amp;Budget Hearing Notice</vt:lpstr>
      <vt:lpstr>Rate Hearing Notice</vt:lpstr>
      <vt:lpstr>Certificate</vt:lpstr>
      <vt:lpstr>SAMPLE Notice of RNR Intent</vt:lpstr>
      <vt:lpstr>SAMPLE Resolution to Exceed RNR</vt:lpstr>
      <vt:lpstr>SAMPLE Roll Call Vote</vt:lpstr>
      <vt:lpstr>Amend</vt:lpstr>
      <vt:lpstr>Mill Rate Computation</vt:lpstr>
      <vt:lpstr>Helpful Links</vt:lpstr>
      <vt:lpstr>Legend</vt:lpstr>
      <vt:lpstr>'ABE-2'!Print_Area</vt:lpstr>
      <vt:lpstr>'AdSupp-1'!Print_Area</vt:lpstr>
      <vt:lpstr>'AdSupp-2'!Print_Area</vt:lpstr>
      <vt:lpstr>Amend!Print_Area</vt:lpstr>
      <vt:lpstr>Auxillary!Print_Area</vt:lpstr>
      <vt:lpstr>'B &amp; I - 1'!Print_Area</vt:lpstr>
      <vt:lpstr>'B &amp; I - 2'!Print_Area</vt:lpstr>
      <vt:lpstr>'Budget Hearing Notice'!Print_Area</vt:lpstr>
      <vt:lpstr>'Cap Out-1'!Print_Area</vt:lpstr>
      <vt:lpstr>'Cap Out-2'!Print_Area</vt:lpstr>
      <vt:lpstr>Certificate!Print_Area</vt:lpstr>
      <vt:lpstr>'Debt-1'!Print_Area</vt:lpstr>
      <vt:lpstr>'Debt-2'!Print_Area</vt:lpstr>
      <vt:lpstr>'F108'!Print_Area</vt:lpstr>
      <vt:lpstr>'F263'!Print_Area</vt:lpstr>
      <vt:lpstr>inputPrYr!Print_Area</vt:lpstr>
      <vt:lpstr>'MotorCyc-1'!Print_Area</vt:lpstr>
      <vt:lpstr>'MotorCyc-2'!Print_Area</vt:lpstr>
      <vt:lpstr>'No-Fund Warrant-1'!Print_Area</vt:lpstr>
      <vt:lpstr>'No-Fund Warrant-2'!Print_Area</vt:lpstr>
      <vt:lpstr>'Rate&amp;Budget Hearing Notice'!Print_Area</vt:lpstr>
      <vt:lpstr>'Rev Bds'!Print_Area</vt:lpstr>
      <vt:lpstr>'SAMPLE Roll Call Vote'!Print_Area</vt:lpstr>
      <vt:lpstr>'Special Assess-1'!Print_Area</vt:lpstr>
      <vt:lpstr>'Special Assess-2'!Print_Area</vt:lpstr>
      <vt:lpstr>'Truck-1'!Print_Area</vt:lpstr>
      <vt:lpstr>'Truck-2'!Print_Area</vt:lpstr>
    </vt:vector>
  </TitlesOfParts>
  <Manager/>
  <Company>Kansas Board of Regents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Community College Budget Forms</dc:title>
  <dc:subject/>
  <dc:creator>Oliver, Kelly</dc:creator>
  <cp:keywords/>
  <dc:description/>
  <cp:lastModifiedBy>Mandy Patek [DAAR]</cp:lastModifiedBy>
  <cp:revision/>
  <dcterms:created xsi:type="dcterms:W3CDTF">1999-12-27T18:28:08Z</dcterms:created>
  <dcterms:modified xsi:type="dcterms:W3CDTF">2024-05-21T16:17:40Z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0x010100CB0B403E32428A45A5B42E21DA189D89</vt:lpwstr>
  </property>
</Properties>
</file>