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E_DCC\Manual\06 Master Forms\Original\"/>
    </mc:Choice>
  </mc:AlternateContent>
  <xr:revisionPtr revIDLastSave="0" documentId="13_ncr:1_{116D207F-7F25-4768-A6B6-0A9EF1217D81}" xr6:coauthVersionLast="47" xr6:coauthVersionMax="47" xr10:uidLastSave="{00000000-0000-0000-0000-000000000000}"/>
  <bookViews>
    <workbookView xWindow="34800" yWindow="915" windowWidth="16500" windowHeight="1456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PostValue">Sheet1!$AE$69</definedName>
    <definedName name="_xlnm.Print_Area" localSheetId="0">Sheet1!$A$1:$AB$82</definedName>
    <definedName name="ServValue">Sheet1!$AE$54:$AE$56</definedName>
    <definedName name="Type_Value">Sheet1!$AE$45:$AE$48</definedName>
    <definedName name="TypeValue">Sheet1!$AE$45:$AE$48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1" i="1" l="1"/>
  <c r="Z42" i="1" s="1"/>
  <c r="AE43" i="1" l="1"/>
  <c r="Z41" i="1" s="1"/>
  <c r="H22" i="2"/>
  <c r="H21" i="2"/>
  <c r="H20" i="2"/>
  <c r="H19" i="2"/>
  <c r="H18" i="2"/>
  <c r="H17" i="2"/>
  <c r="H16" i="2"/>
  <c r="H15" i="2"/>
  <c r="H14" i="2"/>
  <c r="AG31" i="1" l="1"/>
  <c r="AG32" i="1"/>
  <c r="AG33" i="1"/>
  <c r="AG34" i="1"/>
  <c r="AG35" i="1" l="1"/>
  <c r="Z40" i="1" s="1"/>
  <c r="O43" i="1" l="1"/>
  <c r="O42" i="1"/>
  <c r="AH39" i="1" l="1"/>
  <c r="AH41" i="1" l="1"/>
  <c r="O41" i="1" s="1"/>
  <c r="AH49" i="1" s="1"/>
  <c r="Z43" i="1" s="1"/>
</calcChain>
</file>

<file path=xl/sharedStrings.xml><?xml version="1.0" encoding="utf-8"?>
<sst xmlns="http://schemas.openxmlformats.org/spreadsheetml/2006/main" count="98" uniqueCount="91">
  <si>
    <t>Title of Project</t>
  </si>
  <si>
    <t>Agency Abbr.</t>
  </si>
  <si>
    <t>Building Name</t>
  </si>
  <si>
    <t>Date of Request</t>
  </si>
  <si>
    <t>FY</t>
  </si>
  <si>
    <t>Building Number</t>
  </si>
  <si>
    <t>Intended Designer</t>
  </si>
  <si>
    <t>Name (and expiration date) of on-call firm selected to do this work.</t>
  </si>
  <si>
    <t>Agency Contact</t>
  </si>
  <si>
    <t>Name</t>
  </si>
  <si>
    <t>E-mail</t>
  </si>
  <si>
    <t>Scope of work description (Check the following that apply.)</t>
  </si>
  <si>
    <t>Agency Project No.</t>
  </si>
  <si>
    <t>Name of Private A/E Selected.</t>
  </si>
  <si>
    <t>includes the following work:</t>
  </si>
  <si>
    <t>Describe extent of work or provide program (indicate square footage):</t>
  </si>
  <si>
    <t xml:space="preserve"> SECTION A</t>
  </si>
  <si>
    <t>SECTION B</t>
  </si>
  <si>
    <t>SECTION C</t>
  </si>
  <si>
    <t>SECTION D</t>
  </si>
  <si>
    <t>SECTION E</t>
  </si>
  <si>
    <t>A-</t>
  </si>
  <si>
    <t xml:space="preserve">Comments:  </t>
  </si>
  <si>
    <t>The following items are for construction or construction component not related to remodeling /alteration or minor interior construction project.  (Section C &amp; D above)</t>
  </si>
  <si>
    <t>Drawings and code analysis information can be submitted by attachment to clarify written descriptions.</t>
  </si>
  <si>
    <t>Describe below:</t>
  </si>
  <si>
    <t>Describe below or provide program:</t>
  </si>
  <si>
    <t>Level of Service:</t>
  </si>
  <si>
    <t>Describe the Extent of work below:</t>
  </si>
  <si>
    <t>If no arch/eng,  facility manager  or designee.)</t>
  </si>
  <si>
    <t xml:space="preserve">  (Agency's designated licensed professional (Arch/Eng).</t>
  </si>
  <si>
    <t xml:space="preserve">Agency Point of Contact  </t>
  </si>
  <si>
    <t>Check all applicable</t>
  </si>
  <si>
    <t>or Secondary Agency Contact</t>
  </si>
  <si>
    <t>for DCC use only</t>
  </si>
  <si>
    <t xml:space="preserve">DCC comments:  </t>
  </si>
  <si>
    <t>State of Kansas - DCC Project Number / Data Request</t>
  </si>
  <si>
    <t>and</t>
  </si>
  <si>
    <t xml:space="preserve">Agency Procurement Officer  (Required if using D of A Procurement  bid site.)                                                </t>
  </si>
  <si>
    <t>Construction Delivery Method</t>
  </si>
  <si>
    <t xml:space="preserve">   This document must be in Excel(.xlsx) format and shall be sent  electronically to </t>
  </si>
  <si>
    <t xml:space="preserve">Building Address </t>
  </si>
  <si>
    <t>KIDS number</t>
  </si>
  <si>
    <t xml:space="preserve">Questions shall be e-mailed to Lori Ploude.   Once a number is assigned, it will be sent back to the contact person listed below. Agency shall re-submit this form if any item changes or is revised. </t>
  </si>
  <si>
    <t>New Cost Range Factors - Interpolated</t>
  </si>
  <si>
    <t>Min const. cost</t>
  </si>
  <si>
    <t>Max const. cost</t>
  </si>
  <si>
    <t>Max Multiplier</t>
  </si>
  <si>
    <t>Min Multiplier</t>
  </si>
  <si>
    <t>Cost multiplier:</t>
  </si>
  <si>
    <t xml:space="preserve">Flat Fee Projects </t>
  </si>
  <si>
    <t>Const. Multiplier</t>
  </si>
  <si>
    <t>Type/Complexity</t>
  </si>
  <si>
    <t>Fee</t>
  </si>
  <si>
    <t>Min Const.</t>
  </si>
  <si>
    <t>Max Const.</t>
  </si>
  <si>
    <t>Title to be Used on Construction Documents (Specs &amp; Dwgs)</t>
  </si>
  <si>
    <r>
      <t xml:space="preserve">DCC to complete this section                          </t>
    </r>
    <r>
      <rPr>
        <b/>
        <sz val="10"/>
        <color theme="1"/>
        <rFont val="Calibri"/>
        <family val="2"/>
        <scheme val="minor"/>
      </rPr>
      <t>Please note the following actions</t>
    </r>
    <r>
      <rPr>
        <sz val="10"/>
        <color theme="1"/>
        <rFont val="Calibri"/>
        <family val="2"/>
        <scheme val="minor"/>
      </rPr>
      <t>.</t>
    </r>
  </si>
  <si>
    <t>DCC may request drawings or code analysis information before determining project status.</t>
  </si>
  <si>
    <t>lori.ploude@ks.gov</t>
  </si>
  <si>
    <t>dcc@ks.gov</t>
  </si>
  <si>
    <t>* indicates a code footprint is required                       + indicates a temporary egress plan is required</t>
  </si>
  <si>
    <t>Estimated Project Costs</t>
  </si>
  <si>
    <t>STATE OF KANSAS                                     DEPARTMENT OF ADMINISTRATION                Office of Facilities and Property Management       Design, Construction &amp; Compliance</t>
  </si>
  <si>
    <t>Estimated Construction Cost</t>
  </si>
  <si>
    <t>Architect Only Review</t>
  </si>
  <si>
    <t>Engineer Only Review</t>
  </si>
  <si>
    <t>Architect &amp; Engineer Review</t>
  </si>
  <si>
    <t>Complex AE Review</t>
  </si>
  <si>
    <t>Limited Services</t>
  </si>
  <si>
    <t>Code Only Services</t>
  </si>
  <si>
    <t xml:space="preserve">Full Services </t>
  </si>
  <si>
    <t>DCC Fees</t>
  </si>
  <si>
    <t>$250,000 TO $999,999</t>
  </si>
  <si>
    <t>For projects between $1,000,000 and $1,999,999</t>
  </si>
  <si>
    <t>Fee to be charged at issuance of Permit to Build unless project is bidding through OFPM plan room. Reference BCDM Part A Chapter 2.</t>
  </si>
  <si>
    <t>Pick One From List (for project over $2,000,000)</t>
  </si>
  <si>
    <t>Barbara Schilling</t>
  </si>
  <si>
    <t>Diana Hutchison</t>
  </si>
  <si>
    <t>Gary Reinheimer</t>
  </si>
  <si>
    <t>Mark Wendland</t>
  </si>
  <si>
    <t>Randy Riveland</t>
  </si>
  <si>
    <t>Projects over $2,000,000 Construction Budget</t>
  </si>
  <si>
    <t>Projects $250,000 and Under - Flat Fee</t>
  </si>
  <si>
    <t>Projects $1,000,000 to $1,999,999 - $10,000 Fee</t>
  </si>
  <si>
    <t>Projects $250,000 to $999,999 - 1% Fee</t>
  </si>
  <si>
    <t>Projects Over $2,000,000</t>
  </si>
  <si>
    <t xml:space="preserve">  DCC Architect/Engineer</t>
  </si>
  <si>
    <t>Donna Griffin</t>
  </si>
  <si>
    <t>DCC fee is based on the Estimated Construction cost</t>
  </si>
  <si>
    <t>Pat Tryon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</si>
</sst>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&quot;$&quot;#,##0.00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.5"/>
      <color theme="10"/>
      <name val="Calibri"/>
      <family val="2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theme="1"/>
      <name val="Calibri"/>
      <family val="2"/>
      <scheme val="minor"/>
    </font>
    <font>
      <sz val="7.5"/>
      <color rgb="FF000000"/>
      <name val="Times New Roman"/>
      <family val="1"/>
    </font>
    <font>
      <u/>
      <sz val="7.5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9"/>
      <color theme="10"/>
      <name val="Calibri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rgb="FF0000CC"/>
      <name val="Calibri"/>
      <family val="2"/>
    </font>
    <font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8" fillId="0" borderId="0"/>
    <xf numFmtId="3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4" borderId="40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4" borderId="41" xfId="0" applyFont="1" applyFill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16" xfId="21" applyFill="1" applyBorder="1" applyProtection="1">
      <protection locked="0"/>
    </xf>
    <xf numFmtId="0" fontId="2" fillId="2" borderId="16" xfId="21" applyFill="1" applyBorder="1" applyAlignment="1" applyProtection="1">
      <alignment horizontal="center"/>
      <protection locked="0"/>
    </xf>
    <xf numFmtId="165" fontId="2" fillId="2" borderId="16" xfId="21" applyNumberFormat="1" applyFill="1" applyBorder="1" applyProtection="1">
      <protection locked="0"/>
    </xf>
    <xf numFmtId="165" fontId="21" fillId="0" borderId="0" xfId="0" applyNumberFormat="1" applyFont="1" applyAlignment="1" applyProtection="1">
      <alignment horizontal="left" vertical="center" indent="3"/>
      <protection locked="0"/>
    </xf>
    <xf numFmtId="0" fontId="3" fillId="0" borderId="0" xfId="3" applyProtection="1">
      <protection locked="0"/>
    </xf>
    <xf numFmtId="42" fontId="3" fillId="3" borderId="16" xfId="3" applyNumberFormat="1" applyFill="1" applyBorder="1" applyProtection="1">
      <protection locked="0"/>
    </xf>
    <xf numFmtId="0" fontId="3" fillId="3" borderId="16" xfId="3" applyFill="1" applyBorder="1" applyProtection="1">
      <protection locked="0"/>
    </xf>
    <xf numFmtId="2" fontId="3" fillId="3" borderId="16" xfId="3" applyNumberFormat="1" applyFill="1" applyBorder="1" applyProtection="1">
      <protection locked="0"/>
    </xf>
    <xf numFmtId="0" fontId="16" fillId="0" borderId="0" xfId="2" applyFont="1" applyAlignment="1" applyProtection="1">
      <alignment horizontal="left"/>
      <protection locked="0"/>
    </xf>
    <xf numFmtId="39" fontId="0" fillId="0" borderId="0" xfId="0" applyNumberFormat="1" applyProtection="1">
      <protection locked="0"/>
    </xf>
    <xf numFmtId="0" fontId="23" fillId="0" borderId="0" xfId="0" applyFont="1" applyProtection="1"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2" fontId="16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164" fontId="4" fillId="3" borderId="16" xfId="0" applyNumberFormat="1" applyFont="1" applyFill="1" applyBorder="1" applyAlignment="1" applyProtection="1">
      <alignment horizontal="lef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0" fontId="27" fillId="0" borderId="0" xfId="1" applyFont="1" applyAlignment="1" applyProtection="1">
      <alignment vertical="center"/>
      <protection locked="0"/>
    </xf>
    <xf numFmtId="166" fontId="0" fillId="0" borderId="0" xfId="0" applyNumberFormat="1" applyProtection="1">
      <protection locked="0"/>
    </xf>
    <xf numFmtId="42" fontId="3" fillId="3" borderId="0" xfId="3" applyNumberFormat="1" applyFill="1" applyProtection="1">
      <protection locked="0"/>
    </xf>
    <xf numFmtId="0" fontId="3" fillId="3" borderId="0" xfId="3" applyFill="1" applyProtection="1">
      <protection locked="0"/>
    </xf>
    <xf numFmtId="2" fontId="3" fillId="3" borderId="0" xfId="3" applyNumberForma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 applyProtection="1">
      <alignment horizontal="left" vertical="center"/>
      <protection locked="0"/>
    </xf>
    <xf numFmtId="0" fontId="0" fillId="3" borderId="44" xfId="0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Border="1" applyAlignment="1" applyProtection="1">
      <alignment horizontal="left" vertical="center" wrapText="1"/>
      <protection locked="0"/>
    </xf>
    <xf numFmtId="164" fontId="7" fillId="0" borderId="23" xfId="0" applyNumberFormat="1" applyFont="1" applyBorder="1" applyAlignment="1" applyProtection="1">
      <alignment horizontal="left" vertical="center" wrapText="1"/>
      <protection locked="0"/>
    </xf>
    <xf numFmtId="164" fontId="7" fillId="0" borderId="24" xfId="0" applyNumberFormat="1" applyFont="1" applyBorder="1" applyAlignment="1" applyProtection="1">
      <alignment horizontal="left" vertical="center" wrapText="1"/>
      <protection locked="0"/>
    </xf>
    <xf numFmtId="1" fontId="7" fillId="0" borderId="27" xfId="0" applyNumberFormat="1" applyFont="1" applyBorder="1" applyAlignment="1" applyProtection="1">
      <alignment horizontal="left" vertical="center" wrapText="1"/>
      <protection locked="0"/>
    </xf>
    <xf numFmtId="1" fontId="7" fillId="0" borderId="23" xfId="0" applyNumberFormat="1" applyFont="1" applyBorder="1" applyAlignment="1" applyProtection="1">
      <alignment horizontal="left" vertical="center" wrapText="1"/>
      <protection locked="0"/>
    </xf>
    <xf numFmtId="1" fontId="7" fillId="0" borderId="24" xfId="0" applyNumberFormat="1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8" xfId="0" applyFont="1" applyBorder="1" applyAlignment="1" applyProtection="1">
      <alignment horizontal="center" wrapText="1"/>
      <protection locked="0"/>
    </xf>
    <xf numFmtId="2" fontId="4" fillId="4" borderId="54" xfId="0" applyNumberFormat="1" applyFont="1" applyFill="1" applyBorder="1" applyProtection="1">
      <protection locked="0"/>
    </xf>
    <xf numFmtId="2" fontId="0" fillId="0" borderId="58" xfId="0" applyNumberForma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4" borderId="53" xfId="0" applyFont="1" applyFill="1" applyBorder="1" applyProtection="1">
      <protection locked="0"/>
    </xf>
    <xf numFmtId="0" fontId="4" fillId="4" borderId="54" xfId="0" applyFont="1" applyFill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4" fontId="4" fillId="2" borderId="12" xfId="0" applyNumberFormat="1" applyFont="1" applyFill="1" applyBorder="1" applyAlignment="1" applyProtection="1">
      <alignment readingOrder="2"/>
      <protection locked="0"/>
    </xf>
    <xf numFmtId="4" fontId="4" fillId="2" borderId="9" xfId="0" applyNumberFormat="1" applyFont="1" applyFill="1" applyBorder="1" applyAlignment="1" applyProtection="1">
      <alignment readingOrder="2"/>
      <protection locked="0"/>
    </xf>
    <xf numFmtId="4" fontId="4" fillId="2" borderId="0" xfId="0" applyNumberFormat="1" applyFont="1" applyFill="1" applyAlignment="1" applyProtection="1">
      <alignment readingOrder="2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44" xfId="0" applyFont="1" applyBorder="1" applyAlignment="1" applyProtection="1">
      <alignment horizontal="left" vertical="top" wrapText="1"/>
      <protection locked="0"/>
    </xf>
    <xf numFmtId="0" fontId="7" fillId="4" borderId="48" xfId="0" applyFont="1" applyFill="1" applyBorder="1" applyAlignment="1" applyProtection="1">
      <alignment vertical="top" wrapText="1"/>
      <protection locked="0"/>
    </xf>
    <xf numFmtId="0" fontId="7" fillId="4" borderId="49" xfId="0" applyFont="1" applyFill="1" applyBorder="1" applyAlignment="1" applyProtection="1">
      <alignment vertical="top" wrapText="1"/>
      <protection locked="0"/>
    </xf>
    <xf numFmtId="0" fontId="7" fillId="4" borderId="50" xfId="0" applyFont="1" applyFill="1" applyBorder="1" applyAlignment="1" applyProtection="1">
      <alignment vertical="top" wrapText="1"/>
      <protection locked="0"/>
    </xf>
    <xf numFmtId="0" fontId="0" fillId="4" borderId="61" xfId="0" applyFill="1" applyBorder="1" applyProtection="1">
      <protection locked="0"/>
    </xf>
    <xf numFmtId="0" fontId="0" fillId="4" borderId="62" xfId="0" applyFill="1" applyBorder="1" applyProtection="1">
      <protection locked="0"/>
    </xf>
    <xf numFmtId="0" fontId="0" fillId="4" borderId="63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center" vertical="center" textRotation="90"/>
      <protection locked="0"/>
    </xf>
    <xf numFmtId="0" fontId="0" fillId="3" borderId="15" xfId="0" applyFill="1" applyBorder="1" applyAlignment="1" applyProtection="1">
      <alignment horizontal="center" vertical="center" textRotation="90"/>
      <protection locked="0"/>
    </xf>
    <xf numFmtId="0" fontId="0" fillId="3" borderId="17" xfId="0" applyFill="1" applyBorder="1" applyAlignment="1" applyProtection="1">
      <alignment horizontal="center" vertical="center" textRotation="90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3" borderId="37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8" xfId="0" applyFont="1" applyFill="1" applyBorder="1" applyProtection="1"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" fillId="3" borderId="27" xfId="0" applyFon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4" borderId="16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64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7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0" xfId="0" applyNumberFormat="1" applyFont="1" applyFill="1" applyAlignment="1" applyProtection="1">
      <alignment horizontal="center" vertical="center" wrapText="1"/>
      <protection locked="0"/>
    </xf>
    <xf numFmtId="164" fontId="4" fillId="3" borderId="5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left" vertical="center" wrapText="1"/>
      <protection locked="0"/>
    </xf>
    <xf numFmtId="164" fontId="7" fillId="0" borderId="56" xfId="0" applyNumberFormat="1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 applyProtection="1">
      <alignment horizontal="left" vertical="center" wrapText="1"/>
      <protection locked="0"/>
    </xf>
    <xf numFmtId="164" fontId="7" fillId="0" borderId="57" xfId="0" applyNumberFormat="1" applyFont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25" xfId="0" applyFont="1" applyFill="1" applyBorder="1" applyAlignment="1" applyProtection="1">
      <alignment horizontal="left" vertical="top"/>
      <protection locked="0"/>
    </xf>
    <xf numFmtId="0" fontId="4" fillId="5" borderId="27" xfId="0" applyFont="1" applyFill="1" applyBorder="1" applyAlignment="1" applyProtection="1">
      <alignment horizontal="left" vertical="center"/>
      <protection locked="0"/>
    </xf>
    <xf numFmtId="0" fontId="4" fillId="5" borderId="23" xfId="0" applyFont="1" applyFill="1" applyBorder="1" applyAlignment="1" applyProtection="1">
      <alignment horizontal="left" vertical="center"/>
      <protection locked="0"/>
    </xf>
    <xf numFmtId="0" fontId="4" fillId="5" borderId="24" xfId="0" applyFont="1" applyFill="1" applyBorder="1" applyAlignment="1" applyProtection="1">
      <alignment horizontal="left" vertical="center"/>
      <protection locked="0"/>
    </xf>
    <xf numFmtId="0" fontId="4" fillId="3" borderId="34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4" fillId="3" borderId="35" xfId="0" applyFont="1" applyFill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4" fillId="3" borderId="55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57" xfId="0" applyFont="1" applyFill="1" applyBorder="1" applyAlignment="1" applyProtection="1">
      <alignment horizontal="left" vertical="center"/>
      <protection locked="0"/>
    </xf>
    <xf numFmtId="164" fontId="4" fillId="3" borderId="27" xfId="0" applyNumberFormat="1" applyFont="1" applyFill="1" applyBorder="1" applyAlignment="1" applyProtection="1">
      <alignment horizontal="left" vertical="center"/>
      <protection locked="0"/>
    </xf>
    <xf numFmtId="164" fontId="4" fillId="3" borderId="23" xfId="0" applyNumberFormat="1" applyFont="1" applyFill="1" applyBorder="1" applyAlignment="1" applyProtection="1">
      <alignment horizontal="left" vertical="center"/>
      <protection locked="0"/>
    </xf>
    <xf numFmtId="164" fontId="4" fillId="3" borderId="24" xfId="0" applyNumberFormat="1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164" fontId="4" fillId="3" borderId="29" xfId="0" applyNumberFormat="1" applyFont="1" applyFill="1" applyBorder="1" applyAlignment="1" applyProtection="1">
      <alignment horizontal="left" vertical="center"/>
      <protection locked="0"/>
    </xf>
    <xf numFmtId="164" fontId="4" fillId="3" borderId="30" xfId="0" applyNumberFormat="1" applyFont="1" applyFill="1" applyBorder="1" applyAlignment="1" applyProtection="1">
      <alignment horizontal="left" vertical="center"/>
      <protection locked="0"/>
    </xf>
    <xf numFmtId="164" fontId="4" fillId="3" borderId="31" xfId="0" applyNumberFormat="1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4" borderId="52" xfId="0" applyFont="1" applyFill="1" applyBorder="1" applyProtection="1">
      <protection locked="0"/>
    </xf>
    <xf numFmtId="42" fontId="4" fillId="4" borderId="71" xfId="0" applyNumberFormat="1" applyFont="1" applyFill="1" applyBorder="1" applyProtection="1">
      <protection locked="0"/>
    </xf>
    <xf numFmtId="42" fontId="4" fillId="4" borderId="62" xfId="0" applyNumberFormat="1" applyFont="1" applyFill="1" applyBorder="1" applyProtection="1">
      <protection locked="0"/>
    </xf>
    <xf numFmtId="42" fontId="4" fillId="4" borderId="63" xfId="0" applyNumberFormat="1" applyFont="1" applyFill="1" applyBorder="1" applyProtection="1">
      <protection locked="0"/>
    </xf>
    <xf numFmtId="42" fontId="4" fillId="4" borderId="27" xfId="0" applyNumberFormat="1" applyFont="1" applyFill="1" applyBorder="1" applyProtection="1">
      <protection locked="0"/>
    </xf>
    <xf numFmtId="42" fontId="4" fillId="4" borderId="23" xfId="0" applyNumberFormat="1" applyFont="1" applyFill="1" applyBorder="1" applyProtection="1">
      <protection locked="0"/>
    </xf>
    <xf numFmtId="42" fontId="4" fillId="4" borderId="65" xfId="0" applyNumberFormat="1" applyFont="1" applyFill="1" applyBorder="1" applyProtection="1">
      <protection locked="0"/>
    </xf>
    <xf numFmtId="42" fontId="4" fillId="4" borderId="58" xfId="0" applyNumberFormat="1" applyFont="1" applyFill="1" applyBorder="1" applyProtection="1">
      <protection locked="0"/>
    </xf>
    <xf numFmtId="42" fontId="4" fillId="4" borderId="59" xfId="0" applyNumberFormat="1" applyFont="1" applyFill="1" applyBorder="1" applyProtection="1">
      <protection locked="0"/>
    </xf>
    <xf numFmtId="42" fontId="4" fillId="4" borderId="60" xfId="0" applyNumberFormat="1" applyFont="1" applyFill="1" applyBorder="1" applyProtection="1">
      <protection locked="0"/>
    </xf>
    <xf numFmtId="0" fontId="31" fillId="4" borderId="61" xfId="0" applyFont="1" applyFill="1" applyBorder="1" applyProtection="1">
      <protection locked="0"/>
    </xf>
    <xf numFmtId="0" fontId="31" fillId="4" borderId="62" xfId="0" applyFont="1" applyFill="1" applyBorder="1" applyProtection="1">
      <protection locked="0"/>
    </xf>
    <xf numFmtId="0" fontId="31" fillId="4" borderId="72" xfId="0" applyFont="1" applyFill="1" applyBorder="1" applyProtection="1">
      <protection locked="0"/>
    </xf>
    <xf numFmtId="0" fontId="31" fillId="4" borderId="23" xfId="0" applyFont="1" applyFill="1" applyBorder="1" applyProtection="1">
      <protection locked="0"/>
    </xf>
    <xf numFmtId="0" fontId="31" fillId="4" borderId="73" xfId="0" applyFont="1" applyFill="1" applyBorder="1" applyProtection="1">
      <protection locked="0"/>
    </xf>
    <xf numFmtId="0" fontId="31" fillId="4" borderId="59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center" vertical="center" textRotation="90"/>
      <protection locked="0"/>
    </xf>
    <xf numFmtId="0" fontId="0" fillId="3" borderId="7" xfId="0" applyFill="1" applyBorder="1" applyAlignment="1" applyProtection="1">
      <alignment horizontal="center" vertical="center" textRotation="90"/>
      <protection locked="0"/>
    </xf>
    <xf numFmtId="0" fontId="0" fillId="3" borderId="5" xfId="0" applyFill="1" applyBorder="1" applyAlignment="1" applyProtection="1">
      <alignment horizontal="center" vertical="center" textRotation="90"/>
      <protection locked="0"/>
    </xf>
    <xf numFmtId="0" fontId="0" fillId="0" borderId="2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4" fillId="3" borderId="45" xfId="0" applyFont="1" applyFill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4" fillId="3" borderId="36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4" borderId="40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4" borderId="74" xfId="0" applyFont="1" applyFill="1" applyBorder="1" applyAlignment="1" applyProtection="1">
      <alignment vertical="center"/>
      <protection locked="0"/>
    </xf>
    <xf numFmtId="0" fontId="4" fillId="4" borderId="75" xfId="0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0" fillId="4" borderId="69" xfId="0" applyFont="1" applyFill="1" applyBorder="1" applyAlignment="1" applyProtection="1">
      <alignment vertical="top"/>
      <protection locked="0"/>
    </xf>
    <xf numFmtId="0" fontId="20" fillId="4" borderId="38" xfId="0" applyFont="1" applyFill="1" applyBorder="1" applyAlignment="1" applyProtection="1">
      <alignment vertical="top"/>
      <protection locked="0"/>
    </xf>
    <xf numFmtId="165" fontId="30" fillId="0" borderId="7" xfId="0" applyNumberFormat="1" applyFont="1" applyBorder="1" applyAlignment="1" applyProtection="1">
      <alignment horizontal="right"/>
      <protection locked="0"/>
    </xf>
    <xf numFmtId="165" fontId="30" fillId="0" borderId="0" xfId="0" applyNumberFormat="1" applyFont="1" applyAlignment="1" applyProtection="1">
      <alignment horizontal="right"/>
      <protection locked="0"/>
    </xf>
    <xf numFmtId="165" fontId="30" fillId="0" borderId="8" xfId="0" applyNumberFormat="1" applyFont="1" applyBorder="1" applyAlignment="1" applyProtection="1">
      <alignment horizontal="right"/>
      <protection locked="0"/>
    </xf>
    <xf numFmtId="165" fontId="30" fillId="0" borderId="5" xfId="0" applyNumberFormat="1" applyFont="1" applyBorder="1" applyAlignment="1" applyProtection="1">
      <alignment horizontal="right"/>
      <protection locked="0"/>
    </xf>
    <xf numFmtId="165" fontId="30" fillId="0" borderId="2" xfId="0" applyNumberFormat="1" applyFont="1" applyBorder="1" applyAlignment="1" applyProtection="1">
      <alignment horizontal="right"/>
      <protection locked="0"/>
    </xf>
    <xf numFmtId="165" fontId="30" fillId="0" borderId="6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" fontId="4" fillId="4" borderId="16" xfId="0" applyNumberFormat="1" applyFont="1" applyFill="1" applyBorder="1" applyProtection="1">
      <protection locked="0"/>
    </xf>
    <xf numFmtId="2" fontId="0" fillId="0" borderId="27" xfId="0" applyNumberFormat="1" applyBorder="1" applyProtection="1">
      <protection locked="0"/>
    </xf>
    <xf numFmtId="165" fontId="29" fillId="0" borderId="55" xfId="0" applyNumberFormat="1" applyFont="1" applyBorder="1" applyProtection="1">
      <protection locked="0"/>
    </xf>
    <xf numFmtId="165" fontId="29" fillId="0" borderId="11" xfId="0" applyNumberFormat="1" applyFont="1" applyBorder="1" applyProtection="1">
      <protection locked="0"/>
    </xf>
    <xf numFmtId="165" fontId="29" fillId="0" borderId="18" xfId="0" applyNumberFormat="1" applyFont="1" applyBorder="1" applyProtection="1">
      <protection locked="0"/>
    </xf>
    <xf numFmtId="165" fontId="29" fillId="0" borderId="5" xfId="0" applyNumberFormat="1" applyFont="1" applyBorder="1" applyProtection="1">
      <protection locked="0"/>
    </xf>
    <xf numFmtId="165" fontId="29" fillId="0" borderId="2" xfId="0" applyNumberFormat="1" applyFont="1" applyBorder="1" applyProtection="1">
      <protection locked="0"/>
    </xf>
    <xf numFmtId="165" fontId="29" fillId="0" borderId="6" xfId="0" applyNumberFormat="1" applyFont="1" applyBorder="1" applyProtection="1">
      <protection locked="0"/>
    </xf>
    <xf numFmtId="0" fontId="4" fillId="3" borderId="64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12" fillId="0" borderId="55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" fontId="4" fillId="2" borderId="68" xfId="0" applyNumberFormat="1" applyFont="1" applyFill="1" applyBorder="1" applyAlignment="1" applyProtection="1">
      <alignment readingOrder="2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" fontId="4" fillId="2" borderId="37" xfId="0" applyNumberFormat="1" applyFont="1" applyFill="1" applyBorder="1" applyAlignment="1" applyProtection="1">
      <alignment readingOrder="2"/>
      <protection locked="0"/>
    </xf>
    <xf numFmtId="0" fontId="4" fillId="4" borderId="69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4" fillId="4" borderId="70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left"/>
      <protection locked="0"/>
    </xf>
    <xf numFmtId="0" fontId="4" fillId="4" borderId="50" xfId="0" applyFont="1" applyFill="1" applyBorder="1" applyAlignment="1" applyProtection="1">
      <alignment horizontal="left"/>
      <protection locked="0"/>
    </xf>
    <xf numFmtId="0" fontId="4" fillId="4" borderId="48" xfId="0" applyFont="1" applyFill="1" applyBorder="1" applyProtection="1">
      <protection locked="0"/>
    </xf>
    <xf numFmtId="0" fontId="4" fillId="4" borderId="49" xfId="0" applyFont="1" applyFill="1" applyBorder="1" applyProtection="1">
      <protection locked="0"/>
    </xf>
  </cellXfs>
  <cellStyles count="28">
    <cellStyle name="Comma 2" xfId="8" xr:uid="{00000000-0005-0000-0000-000000000000}"/>
    <cellStyle name="Comma 2 2" xfId="11" xr:uid="{00000000-0005-0000-0000-000001000000}"/>
    <cellStyle name="Comma 3" xfId="10" xr:uid="{00000000-0005-0000-0000-000002000000}"/>
    <cellStyle name="Comma 4" xfId="19" xr:uid="{00000000-0005-0000-0000-000003000000}"/>
    <cellStyle name="Comma0" xfId="5" xr:uid="{00000000-0005-0000-0000-000004000000}"/>
    <cellStyle name="Currency 2" xfId="12" xr:uid="{00000000-0005-0000-0000-000005000000}"/>
    <cellStyle name="Currency 3" xfId="20" xr:uid="{00000000-0005-0000-0000-000006000000}"/>
    <cellStyle name="Currency 3 2" xfId="25" xr:uid="{00000000-0005-0000-0000-000007000000}"/>
    <cellStyle name="Currency 4" xfId="23" xr:uid="{00000000-0005-0000-0000-000008000000}"/>
    <cellStyle name="Currency 4 2" xfId="27" xr:uid="{00000000-0005-0000-0000-000009000000}"/>
    <cellStyle name="Date" xfId="13" xr:uid="{00000000-0005-0000-0000-00000A000000}"/>
    <cellStyle name="Hyperlink" xfId="1" builtinId="8"/>
    <cellStyle name="Hyperlink 2" xfId="22" xr:uid="{00000000-0005-0000-0000-00000C000000}"/>
    <cellStyle name="Normal" xfId="0" builtinId="0"/>
    <cellStyle name="Normal 2" xfId="2" xr:uid="{00000000-0005-0000-0000-00000E000000}"/>
    <cellStyle name="Normal 2 2" xfId="4" xr:uid="{00000000-0005-0000-0000-00000F000000}"/>
    <cellStyle name="Normal 2 2 2" xfId="16" xr:uid="{00000000-0005-0000-0000-000010000000}"/>
    <cellStyle name="Normal 2 3" xfId="15" xr:uid="{00000000-0005-0000-0000-000011000000}"/>
    <cellStyle name="Normal 2 4" xfId="7" xr:uid="{00000000-0005-0000-0000-000012000000}"/>
    <cellStyle name="Normal 3" xfId="9" xr:uid="{00000000-0005-0000-0000-000013000000}"/>
    <cellStyle name="Normal 4" xfId="17" xr:uid="{00000000-0005-0000-0000-000014000000}"/>
    <cellStyle name="Normal 5" xfId="18" xr:uid="{00000000-0005-0000-0000-000015000000}"/>
    <cellStyle name="Normal 6" xfId="3" xr:uid="{00000000-0005-0000-0000-000016000000}"/>
    <cellStyle name="Normal 6 2" xfId="24" xr:uid="{00000000-0005-0000-0000-000017000000}"/>
    <cellStyle name="Normal 7" xfId="21" xr:uid="{00000000-0005-0000-0000-000018000000}"/>
    <cellStyle name="Normal 7 2" xfId="26" xr:uid="{00000000-0005-0000-0000-000019000000}"/>
    <cellStyle name="Percent 2" xfId="14" xr:uid="{00000000-0005-0000-0000-00001A000000}"/>
    <cellStyle name="PSInt" xfId="6" xr:uid="{00000000-0005-0000-0000-00001B000000}"/>
  </cellStyles>
  <dxfs count="0"/>
  <tableStyles count="0" defaultTableStyle="TableStyleMedium9" defaultPivotStyle="PivotStyleLight16"/>
  <colors>
    <mruColors>
      <color rgb="FFFFFF99"/>
      <color rgb="FF0000CC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6</xdr:col>
          <xdr:colOff>104775</xdr:colOff>
          <xdr:row>21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A/E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20</xdr:row>
          <xdr:rowOff>0</xdr:rowOff>
        </xdr:from>
        <xdr:to>
          <xdr:col>27</xdr:col>
          <xdr:colOff>180975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OFPM Design Section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20</xdr:row>
          <xdr:rowOff>0</xdr:rowOff>
        </xdr:from>
        <xdr:to>
          <xdr:col>11</xdr:col>
          <xdr:colOff>114300</xdr:colOff>
          <xdr:row>21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On-Call Architect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SBAC A/E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20</xdr:row>
          <xdr:rowOff>180975</xdr:rowOff>
        </xdr:from>
        <xdr:to>
          <xdr:col>18</xdr:col>
          <xdr:colOff>9525</xdr:colOff>
          <xdr:row>22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A/E- Regents Gift (Endowment/Private/Research)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25</xdr:row>
          <xdr:rowOff>9525</xdr:rowOff>
        </xdr:from>
        <xdr:to>
          <xdr:col>9</xdr:col>
          <xdr:colOff>28575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OFPM Online Planroom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28575</xdr:rowOff>
        </xdr:from>
        <xdr:to>
          <xdr:col>14</xdr:col>
          <xdr:colOff>161925</xdr:colOff>
          <xdr:row>25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On-Call 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</xdr:row>
          <xdr:rowOff>9525</xdr:rowOff>
        </xdr:from>
        <xdr:to>
          <xdr:col>20</xdr:col>
          <xdr:colOff>123825</xdr:colOff>
          <xdr:row>26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In-House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26</xdr:row>
          <xdr:rowOff>9525</xdr:rowOff>
        </xdr:from>
        <xdr:to>
          <xdr:col>24</xdr:col>
          <xdr:colOff>76200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 Regent Gift (Endowment/Private/Research)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20</xdr:row>
          <xdr:rowOff>0</xdr:rowOff>
        </xdr:from>
        <xdr:to>
          <xdr:col>22</xdr:col>
          <xdr:colOff>57150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TUKHS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20</xdr:row>
          <xdr:rowOff>0</xdr:rowOff>
        </xdr:from>
        <xdr:to>
          <xdr:col>16</xdr:col>
          <xdr:colOff>152400</xdr:colOff>
          <xdr:row>21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On-Call Engineer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9525</xdr:rowOff>
        </xdr:from>
        <xdr:to>
          <xdr:col>13</xdr:col>
          <xdr:colOff>85725</xdr:colOff>
          <xdr:row>27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TUKHS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25</xdr:row>
          <xdr:rowOff>9525</xdr:rowOff>
        </xdr:from>
        <xdr:to>
          <xdr:col>27</xdr:col>
          <xdr:colOff>9525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 of A Procurement &amp; Contracts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171450</xdr:rowOff>
        </xdr:from>
        <xdr:to>
          <xdr:col>7</xdr:col>
          <xdr:colOff>0</xdr:colOff>
          <xdr:row>23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0</xdr:rowOff>
        </xdr:from>
        <xdr:to>
          <xdr:col>4</xdr:col>
          <xdr:colOff>123825</xdr:colOff>
          <xdr:row>46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Building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9525</xdr:rowOff>
        </xdr:from>
        <xdr:to>
          <xdr:col>21</xdr:col>
          <xdr:colOff>95250</xdr:colOff>
          <xdr:row>46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Building Structure with no interior improvements (i.e. metal building)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190500</xdr:rowOff>
        </xdr:from>
        <xdr:to>
          <xdr:col>12</xdr:col>
          <xdr:colOff>0</xdr:colOff>
          <xdr:row>47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Construction is a prototype (i.e. vault toilet) Describe: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0</xdr:rowOff>
        </xdr:from>
        <xdr:to>
          <xdr:col>8</xdr:col>
          <xdr:colOff>38100</xdr:colOff>
          <xdr:row>50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Addition to existing building *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26</xdr:col>
          <xdr:colOff>161925</xdr:colOff>
          <xdr:row>50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Existing portions of the building will also be remodeled.  (Complete Section C below) *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0</xdr:rowOff>
        </xdr:from>
        <xdr:to>
          <xdr:col>14</xdr:col>
          <xdr:colOff>209550</xdr:colOff>
          <xdr:row>60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Minor Interior Construction (cabinets, relocating existing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59</xdr:row>
          <xdr:rowOff>0</xdr:rowOff>
        </xdr:from>
        <xdr:to>
          <xdr:col>28</xdr:col>
          <xdr:colOff>28575</xdr:colOff>
          <xdr:row>60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Interior Finishes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333375</xdr:rowOff>
        </xdr:from>
        <xdr:to>
          <xdr:col>21</xdr:col>
          <xdr:colOff>152400</xdr:colOff>
          <xdr:row>64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Exterior Building Envelope (i.e. windows, exterior doors, masonry, etc.)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0</xdr:rowOff>
        </xdr:from>
        <xdr:to>
          <xdr:col>8</xdr:col>
          <xdr:colOff>114300</xdr:colOff>
          <xdr:row>67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Roof Replacement or Re-Roof.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0</xdr:rowOff>
        </xdr:from>
        <xdr:to>
          <xdr:col>24</xdr:col>
          <xdr:colOff>66675</xdr:colOff>
          <xdr:row>70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Equipment Replacement or Modification. (This can be checked if remodeling is less than 25% of the space.)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70</xdr:row>
          <xdr:rowOff>9525</xdr:rowOff>
        </xdr:from>
        <xdr:to>
          <xdr:col>5</xdr:col>
          <xdr:colOff>0</xdr:colOff>
          <xdr:row>71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Mechanical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70</xdr:row>
          <xdr:rowOff>9525</xdr:rowOff>
        </xdr:from>
        <xdr:to>
          <xdr:col>8</xdr:col>
          <xdr:colOff>200025</xdr:colOff>
          <xdr:row>71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70</xdr:row>
          <xdr:rowOff>9525</xdr:rowOff>
        </xdr:from>
        <xdr:to>
          <xdr:col>12</xdr:col>
          <xdr:colOff>95250</xdr:colOff>
          <xdr:row>71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70</xdr:row>
          <xdr:rowOff>9525</xdr:rowOff>
        </xdr:from>
        <xdr:to>
          <xdr:col>19</xdr:col>
          <xdr:colOff>57150</xdr:colOff>
          <xdr:row>70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Active Life Safety System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70</xdr:row>
          <xdr:rowOff>9525</xdr:rowOff>
        </xdr:from>
        <xdr:to>
          <xdr:col>27</xdr:col>
          <xdr:colOff>0</xdr:colOff>
          <xdr:row>71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Emergency / Standby Generators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0</xdr:rowOff>
        </xdr:from>
        <xdr:to>
          <xdr:col>6</xdr:col>
          <xdr:colOff>133350</xdr:colOff>
          <xdr:row>75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Exterior Component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0</xdr:rowOff>
        </xdr:from>
        <xdr:to>
          <xdr:col>7</xdr:col>
          <xdr:colOff>9525</xdr:colOff>
          <xdr:row>76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Exterior lighting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75</xdr:row>
          <xdr:rowOff>0</xdr:rowOff>
        </xdr:from>
        <xdr:to>
          <xdr:col>14</xdr:col>
          <xdr:colOff>66675</xdr:colOff>
          <xdr:row>76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Electrical Service to building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75</xdr:row>
          <xdr:rowOff>0</xdr:rowOff>
        </xdr:from>
        <xdr:to>
          <xdr:col>20</xdr:col>
          <xdr:colOff>142875</xdr:colOff>
          <xdr:row>76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Active life safety system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75</xdr:row>
          <xdr:rowOff>0</xdr:rowOff>
        </xdr:from>
        <xdr:to>
          <xdr:col>28</xdr:col>
          <xdr:colOff>85725</xdr:colOff>
          <xdr:row>76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Emergency generator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75</xdr:row>
          <xdr:rowOff>180975</xdr:rowOff>
        </xdr:from>
        <xdr:to>
          <xdr:col>9</xdr:col>
          <xdr:colOff>104775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Marina/dock electrical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75</xdr:row>
          <xdr:rowOff>180975</xdr:rowOff>
        </xdr:from>
        <xdr:to>
          <xdr:col>18</xdr:col>
          <xdr:colOff>95250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Campground electrical/sewage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75</xdr:row>
          <xdr:rowOff>180975</xdr:rowOff>
        </xdr:from>
        <xdr:to>
          <xdr:col>28</xdr:col>
          <xdr:colOff>28575</xdr:colOff>
          <xdr:row>77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Utility tunnel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76</xdr:row>
          <xdr:rowOff>171450</xdr:rowOff>
        </xdr:from>
        <xdr:to>
          <xdr:col>19</xdr:col>
          <xdr:colOff>180975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 accessibility component(i.e. parking lot, sidewalks, ramps, stairs,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1</xdr:row>
          <xdr:rowOff>142875</xdr:rowOff>
        </xdr:from>
        <xdr:to>
          <xdr:col>27</xdr:col>
          <xdr:colOff>85725</xdr:colOff>
          <xdr:row>3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number not required.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0</xdr:rowOff>
        </xdr:from>
        <xdr:to>
          <xdr:col>8</xdr:col>
          <xdr:colOff>9525</xdr:colOff>
          <xdr:row>31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CF required to be submitted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9525</xdr:rowOff>
        </xdr:from>
        <xdr:to>
          <xdr:col>11</xdr:col>
          <xdr:colOff>142875</xdr:colOff>
          <xdr:row>31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CF 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30</xdr:row>
          <xdr:rowOff>180975</xdr:rowOff>
        </xdr:from>
        <xdr:to>
          <xdr:col>17</xdr:col>
          <xdr:colOff>190500</xdr:colOff>
          <xdr:row>32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Bidding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171450</xdr:rowOff>
        </xdr:from>
        <xdr:to>
          <xdr:col>11</xdr:col>
          <xdr:colOff>171450</xdr:colOff>
          <xdr:row>33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Construction document review not required by DCC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161925</xdr:rowOff>
        </xdr:from>
        <xdr:to>
          <xdr:col>24</xdr:col>
          <xdr:colOff>28575</xdr:colOff>
          <xdr:row>34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can bid through D of A Procurement.  Submit to D of A  Procurement and Contracts with copy of this form.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152400</xdr:rowOff>
        </xdr:from>
        <xdr:to>
          <xdr:col>13</xdr:col>
          <xdr:colOff>114300</xdr:colOff>
          <xdr:row>34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to be bid through DCC bid site or SBAC CMAR / DB.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33</xdr:row>
          <xdr:rowOff>152400</xdr:rowOff>
        </xdr:from>
        <xdr:to>
          <xdr:col>23</xdr:col>
          <xdr:colOff>171450</xdr:colOff>
          <xdr:row>34</xdr:row>
          <xdr:rowOff>180975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to bid or be constructed by others.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23</xdr:row>
          <xdr:rowOff>0</xdr:rowOff>
        </xdr:from>
        <xdr:to>
          <xdr:col>26</xdr:col>
          <xdr:colOff>152400</xdr:colOff>
          <xdr:row>24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 Be Determined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52</xdr:row>
          <xdr:rowOff>9525</xdr:rowOff>
        </xdr:from>
        <xdr:to>
          <xdr:col>7</xdr:col>
          <xdr:colOff>28575</xdr:colOff>
          <xdr:row>53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Remodeling or alteration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52</xdr:row>
          <xdr:rowOff>9525</xdr:rowOff>
        </xdr:from>
        <xdr:to>
          <xdr:col>17</xdr:col>
          <xdr:colOff>123825</xdr:colOff>
          <xdr:row>53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will change occupancy of space or building *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54</xdr:row>
          <xdr:rowOff>9525</xdr:rowOff>
        </xdr:from>
        <xdr:to>
          <xdr:col>5</xdr:col>
          <xdr:colOff>228600</xdr:colOff>
          <xdr:row>55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Mechanical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54</xdr:row>
          <xdr:rowOff>9525</xdr:rowOff>
        </xdr:from>
        <xdr:to>
          <xdr:col>9</xdr:col>
          <xdr:colOff>104775</xdr:colOff>
          <xdr:row>55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54</xdr:row>
          <xdr:rowOff>9525</xdr:rowOff>
        </xdr:from>
        <xdr:to>
          <xdr:col>12</xdr:col>
          <xdr:colOff>228600</xdr:colOff>
          <xdr:row>55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54</xdr:row>
          <xdr:rowOff>9525</xdr:rowOff>
        </xdr:from>
        <xdr:to>
          <xdr:col>16</xdr:col>
          <xdr:colOff>95250</xdr:colOff>
          <xdr:row>55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Alarm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54</xdr:row>
          <xdr:rowOff>9525</xdr:rowOff>
        </xdr:from>
        <xdr:to>
          <xdr:col>19</xdr:col>
          <xdr:colOff>200025</xdr:colOff>
          <xdr:row>55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Sprinkler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9525</xdr:rowOff>
        </xdr:from>
        <xdr:to>
          <xdr:col>9</xdr:col>
          <xdr:colOff>209550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active life safety system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55</xdr:row>
          <xdr:rowOff>9525</xdr:rowOff>
        </xdr:from>
        <xdr:to>
          <xdr:col>16</xdr:col>
          <xdr:colOff>19050</xdr:colOff>
          <xdr:row>56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Structural modifications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55</xdr:row>
          <xdr:rowOff>9525</xdr:rowOff>
        </xdr:from>
        <xdr:to>
          <xdr:col>25</xdr:col>
          <xdr:colOff>209550</xdr:colOff>
          <xdr:row>56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Modifications/Penetrations to rated walls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56</xdr:row>
          <xdr:rowOff>9525</xdr:rowOff>
        </xdr:from>
        <xdr:to>
          <xdr:col>13</xdr:col>
          <xdr:colOff>19050</xdr:colOff>
          <xdr:row>57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Modifications to exit acc, exit or exit discharge  *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56</xdr:row>
          <xdr:rowOff>9525</xdr:rowOff>
        </xdr:from>
        <xdr:to>
          <xdr:col>16</xdr:col>
          <xdr:colOff>171450</xdr:colOff>
          <xdr:row>57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Accessibility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</xdr:row>
          <xdr:rowOff>0</xdr:rowOff>
        </xdr:from>
        <xdr:to>
          <xdr:col>27</xdr:col>
          <xdr:colOff>152400</xdr:colOff>
          <xdr:row>4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This is a revised or altered submission.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9525</xdr:rowOff>
        </xdr:from>
        <xdr:to>
          <xdr:col>13</xdr:col>
          <xdr:colOff>19050</xdr:colOff>
          <xdr:row>28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Regent Bid K.S.A.76-7,125 et seq. (SB9)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180975</xdr:rowOff>
        </xdr:from>
        <xdr:to>
          <xdr:col>25</xdr:col>
          <xdr:colOff>38100</xdr:colOff>
          <xdr:row>32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Start of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</xdr:row>
          <xdr:rowOff>171450</xdr:rowOff>
        </xdr:from>
        <xdr:to>
          <xdr:col>6</xdr:col>
          <xdr:colOff>28575</xdr:colOff>
          <xdr:row>35</xdr:row>
          <xdr:rowOff>171450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DCC inspections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34</xdr:row>
          <xdr:rowOff>171450</xdr:rowOff>
        </xdr:from>
        <xdr:to>
          <xdr:col>12</xdr:col>
          <xdr:colOff>161925</xdr:colOff>
          <xdr:row>35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DCC inspections not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</xdr:row>
          <xdr:rowOff>19050</xdr:rowOff>
        </xdr:from>
        <xdr:to>
          <xdr:col>3</xdr:col>
          <xdr:colOff>190500</xdr:colOff>
          <xdr:row>18</xdr:row>
          <xdr:rowOff>228600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19050</xdr:rowOff>
        </xdr:from>
        <xdr:to>
          <xdr:col>7</xdr:col>
          <xdr:colOff>85725</xdr:colOff>
          <xdr:row>19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</xdr:row>
          <xdr:rowOff>9525</xdr:rowOff>
        </xdr:from>
        <xdr:to>
          <xdr:col>17</xdr:col>
          <xdr:colOff>180975</xdr:colOff>
          <xdr:row>18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Regents Gift (Endowment/Private/Research)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9525</xdr:rowOff>
        </xdr:from>
        <xdr:to>
          <xdr:col>6</xdr:col>
          <xdr:colOff>38100</xdr:colOff>
          <xdr:row>19</xdr:row>
          <xdr:rowOff>228600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Funds.  Describe: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180975</xdr:rowOff>
        </xdr:from>
        <xdr:to>
          <xdr:col>14</xdr:col>
          <xdr:colOff>57150</xdr:colOff>
          <xdr:row>32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A/E Sealed Construction Documents review required by DCC prior to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9525</xdr:rowOff>
        </xdr:from>
        <xdr:to>
          <xdr:col>16</xdr:col>
          <xdr:colOff>238125</xdr:colOff>
          <xdr:row>28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54</xdr:row>
          <xdr:rowOff>9525</xdr:rowOff>
        </xdr:from>
        <xdr:to>
          <xdr:col>23</xdr:col>
          <xdr:colOff>95250</xdr:colOff>
          <xdr:row>55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Standpipe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54</xdr:row>
          <xdr:rowOff>9525</xdr:rowOff>
        </xdr:from>
        <xdr:to>
          <xdr:col>27</xdr:col>
          <xdr:colOff>28575</xdr:colOff>
          <xdr:row>55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Pump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52</xdr:row>
          <xdr:rowOff>9525</xdr:rowOff>
        </xdr:from>
        <xdr:to>
          <xdr:col>27</xdr:col>
          <xdr:colOff>133350</xdr:colOff>
          <xdr:row>53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 OSFM Citation or OSFM Plan of Correction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71</xdr:row>
          <xdr:rowOff>9525</xdr:rowOff>
        </xdr:from>
        <xdr:to>
          <xdr:col>7</xdr:col>
          <xdr:colOff>95250</xdr:colOff>
          <xdr:row>72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Emergency Lighting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71</xdr:row>
          <xdr:rowOff>9525</xdr:rowOff>
        </xdr:from>
        <xdr:to>
          <xdr:col>14</xdr:col>
          <xdr:colOff>200025</xdr:colOff>
          <xdr:row>71</xdr:row>
          <xdr:rowOff>171450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Emergency Power Source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9525</xdr:rowOff>
        </xdr:from>
        <xdr:to>
          <xdr:col>9</xdr:col>
          <xdr:colOff>38100</xdr:colOff>
          <xdr:row>27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SBAC CMAR / DB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30</xdr:row>
          <xdr:rowOff>9525</xdr:rowOff>
        </xdr:from>
        <xdr:to>
          <xdr:col>27</xdr:col>
          <xdr:colOff>200025</xdr:colOff>
          <xdr:row>31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Temporary Egress/Construction Separation Plan Required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1" Type="http://schemas.openxmlformats.org/officeDocument/2006/relationships/hyperlink" Target="mailto:dcc@ks.gov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mailto:lori.ploude@ks.gov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04"/>
  <sheetViews>
    <sheetView tabSelected="1" zoomScale="90" zoomScaleNormal="90" workbookViewId="0">
      <selection activeCell="AJ22" sqref="AJ22"/>
    </sheetView>
  </sheetViews>
  <sheetFormatPr defaultColWidth="9.140625" defaultRowHeight="12.75" x14ac:dyDescent="0.2"/>
  <cols>
    <col min="1" max="10" width="3.7109375" style="2" customWidth="1"/>
    <col min="11" max="18" width="3.85546875" style="2" customWidth="1"/>
    <col min="19" max="28" width="3.7109375" style="2" customWidth="1"/>
    <col min="29" max="29" width="4.85546875" style="2" customWidth="1"/>
    <col min="30" max="30" width="34.5703125" style="2" hidden="1" customWidth="1"/>
    <col min="31" max="31" width="13.5703125" style="2" hidden="1" customWidth="1"/>
    <col min="32" max="32" width="9.140625" style="2" hidden="1" customWidth="1"/>
    <col min="33" max="33" width="12.42578125" style="2" hidden="1" customWidth="1"/>
    <col min="34" max="34" width="16.5703125" style="2" hidden="1" customWidth="1"/>
    <col min="35" max="36" width="9.140625" style="2" customWidth="1"/>
    <col min="37" max="42" width="9.140625" style="2"/>
    <col min="43" max="43" width="8.85546875" style="2" customWidth="1"/>
    <col min="44" max="16384" width="9.140625" style="2"/>
  </cols>
  <sheetData>
    <row r="1" spans="1:28" ht="18" customHeight="1" x14ac:dyDescent="0.3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39"/>
      <c r="L1" s="39"/>
      <c r="M1" s="39"/>
      <c r="N1" s="39"/>
      <c r="O1" s="39"/>
      <c r="P1" s="39"/>
      <c r="Q1" s="39"/>
      <c r="R1" s="39"/>
      <c r="S1" s="39"/>
      <c r="T1" s="57" t="s">
        <v>21</v>
      </c>
      <c r="U1" s="58"/>
      <c r="V1" s="58"/>
      <c r="W1" s="58"/>
      <c r="X1" s="58"/>
      <c r="Y1" s="58"/>
      <c r="Z1" s="58"/>
      <c r="AA1" s="58"/>
      <c r="AB1" s="58"/>
    </row>
    <row r="2" spans="1:28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  <c r="L2" s="39"/>
      <c r="M2" s="39"/>
      <c r="N2" s="39"/>
      <c r="O2" s="39"/>
      <c r="P2" s="39"/>
      <c r="Q2" s="39"/>
      <c r="R2" s="39"/>
      <c r="S2" s="39"/>
      <c r="T2" s="59" t="s">
        <v>34</v>
      </c>
      <c r="U2" s="59"/>
      <c r="V2" s="59"/>
      <c r="W2" s="59"/>
      <c r="X2" s="59"/>
      <c r="Y2" s="59"/>
      <c r="Z2" s="59"/>
      <c r="AA2" s="59"/>
      <c r="AB2" s="59"/>
    </row>
    <row r="3" spans="1:28" ht="1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15.75" x14ac:dyDescent="0.25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4.25" customHeight="1" x14ac:dyDescent="0.2">
      <c r="A6" s="78" t="s">
        <v>40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31" t="s">
        <v>60</v>
      </c>
      <c r="Q6" s="32"/>
      <c r="R6" s="32"/>
      <c r="S6" s="32"/>
      <c r="T6" s="33" t="s">
        <v>37</v>
      </c>
      <c r="U6" s="33"/>
      <c r="V6" s="33"/>
      <c r="W6" s="31" t="s">
        <v>59</v>
      </c>
      <c r="X6" s="34"/>
      <c r="Y6" s="34"/>
      <c r="Z6" s="34"/>
      <c r="AA6" s="34"/>
      <c r="AB6" s="33"/>
    </row>
    <row r="7" spans="1:28" ht="26.25" customHeight="1" x14ac:dyDescent="0.2">
      <c r="A7" s="84" t="s">
        <v>43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1" customFormat="1" ht="11.25" customHeight="1" x14ac:dyDescent="0.2">
      <c r="A8" s="42" t="s">
        <v>0</v>
      </c>
      <c r="B8" s="61"/>
      <c r="C8" s="61"/>
      <c r="D8" s="43"/>
      <c r="E8" s="85" t="s">
        <v>1</v>
      </c>
      <c r="F8" s="85"/>
      <c r="G8" s="85"/>
      <c r="H8" s="85"/>
      <c r="I8" s="164" t="s">
        <v>2</v>
      </c>
      <c r="J8" s="165"/>
      <c r="K8" s="165"/>
      <c r="L8" s="165"/>
      <c r="M8" s="165"/>
      <c r="N8" s="166"/>
      <c r="O8" s="170" t="s">
        <v>56</v>
      </c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</row>
    <row r="9" spans="1:28" s="1" customFormat="1" ht="15" customHeight="1" x14ac:dyDescent="0.2">
      <c r="A9" s="46"/>
      <c r="B9" s="62"/>
      <c r="C9" s="62"/>
      <c r="D9" s="47"/>
      <c r="E9" s="86"/>
      <c r="F9" s="86"/>
      <c r="G9" s="86"/>
      <c r="H9" s="86"/>
      <c r="I9" s="167"/>
      <c r="J9" s="168"/>
      <c r="K9" s="168"/>
      <c r="L9" s="168"/>
      <c r="M9" s="168"/>
      <c r="N9" s="169"/>
      <c r="O9" s="173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5"/>
    </row>
    <row r="10" spans="1:28" s="1" customFormat="1" ht="13.5" customHeight="1" x14ac:dyDescent="0.2">
      <c r="A10" s="185" t="s">
        <v>3</v>
      </c>
      <c r="B10" s="186"/>
      <c r="C10" s="186"/>
      <c r="D10" s="187"/>
      <c r="E10" s="63"/>
      <c r="F10" s="64"/>
      <c r="G10" s="64"/>
      <c r="H10" s="65"/>
      <c r="I10" s="30" t="s">
        <v>4</v>
      </c>
      <c r="J10" s="66"/>
      <c r="K10" s="67"/>
      <c r="L10" s="67"/>
      <c r="M10" s="67"/>
      <c r="N10" s="67"/>
      <c r="O10" s="67"/>
      <c r="P10" s="67"/>
      <c r="Q10" s="68"/>
      <c r="R10" s="182" t="s">
        <v>5</v>
      </c>
      <c r="S10" s="183"/>
      <c r="T10" s="183"/>
      <c r="U10" s="184"/>
      <c r="V10" s="69"/>
      <c r="W10" s="70"/>
      <c r="X10" s="70"/>
      <c r="Y10" s="70"/>
      <c r="Z10" s="70"/>
      <c r="AA10" s="70"/>
      <c r="AB10" s="71"/>
    </row>
    <row r="11" spans="1:28" s="1" customFormat="1" ht="13.5" customHeight="1" x14ac:dyDescent="0.2">
      <c r="A11" s="176" t="s">
        <v>41</v>
      </c>
      <c r="B11" s="177"/>
      <c r="C11" s="177"/>
      <c r="D11" s="177"/>
      <c r="E11" s="177"/>
      <c r="F11" s="178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  <c r="R11" s="182" t="s">
        <v>42</v>
      </c>
      <c r="S11" s="183"/>
      <c r="T11" s="183"/>
      <c r="U11" s="184"/>
      <c r="V11" s="69"/>
      <c r="W11" s="70"/>
      <c r="X11" s="70"/>
      <c r="Y11" s="70"/>
      <c r="Z11" s="70"/>
      <c r="AA11" s="70"/>
      <c r="AB11" s="71"/>
    </row>
    <row r="12" spans="1:28" s="1" customFormat="1" ht="17.25" customHeight="1" x14ac:dyDescent="0.2">
      <c r="A12" s="179"/>
      <c r="B12" s="180"/>
      <c r="C12" s="180"/>
      <c r="D12" s="180"/>
      <c r="E12" s="180"/>
      <c r="F12" s="18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88" t="s">
        <v>12</v>
      </c>
      <c r="S12" s="189"/>
      <c r="T12" s="189"/>
      <c r="U12" s="190"/>
      <c r="V12" s="157"/>
      <c r="W12" s="158"/>
      <c r="X12" s="158"/>
      <c r="Y12" s="158"/>
      <c r="Z12" s="158"/>
      <c r="AA12" s="158"/>
      <c r="AB12" s="159"/>
    </row>
    <row r="13" spans="1:28" s="1" customFormat="1" ht="11.25" customHeight="1" x14ac:dyDescent="0.2">
      <c r="A13" s="42" t="s">
        <v>8</v>
      </c>
      <c r="B13" s="43"/>
      <c r="C13" s="146" t="s">
        <v>31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155" t="s">
        <v>38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156"/>
    </row>
    <row r="14" spans="1:28" s="1" customFormat="1" ht="11.25" customHeight="1" x14ac:dyDescent="0.2">
      <c r="A14" s="44"/>
      <c r="B14" s="45"/>
      <c r="C14" s="149" t="s">
        <v>30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  <c r="O14" s="137" t="s">
        <v>33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9"/>
    </row>
    <row r="15" spans="1:28" s="1" customFormat="1" ht="11.25" customHeight="1" x14ac:dyDescent="0.2">
      <c r="A15" s="46"/>
      <c r="B15" s="47"/>
      <c r="C15" s="152" t="s">
        <v>29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40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141"/>
    </row>
    <row r="16" spans="1:28" s="1" customFormat="1" ht="13.5" customHeight="1" x14ac:dyDescent="0.2">
      <c r="A16" s="133" t="s">
        <v>9</v>
      </c>
      <c r="B16" s="134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</row>
    <row r="17" spans="1:34" s="1" customFormat="1" ht="13.5" customHeight="1" x14ac:dyDescent="0.2">
      <c r="A17" s="135" t="s">
        <v>10</v>
      </c>
      <c r="B17" s="136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79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145"/>
    </row>
    <row r="18" spans="1:34" s="1" customFormat="1" ht="13.5" customHeight="1" x14ac:dyDescent="0.2">
      <c r="A18" s="255" t="s">
        <v>32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5" t="s">
        <v>62</v>
      </c>
      <c r="T18" s="256"/>
      <c r="U18" s="256"/>
      <c r="V18" s="256"/>
      <c r="W18" s="257"/>
      <c r="X18" s="255" t="s">
        <v>64</v>
      </c>
      <c r="Y18" s="256"/>
      <c r="Z18" s="256"/>
      <c r="AA18" s="256"/>
      <c r="AB18" s="257"/>
    </row>
    <row r="19" spans="1:34" s="1" customFormat="1" ht="18.75" customHeight="1" x14ac:dyDescent="0.2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249"/>
      <c r="T19" s="250"/>
      <c r="U19" s="250"/>
      <c r="V19" s="250"/>
      <c r="W19" s="251"/>
      <c r="X19" s="240"/>
      <c r="Y19" s="241"/>
      <c r="Z19" s="241"/>
      <c r="AA19" s="241"/>
      <c r="AB19" s="242"/>
    </row>
    <row r="20" spans="1:34" s="1" customFormat="1" ht="18.75" customHeight="1" x14ac:dyDescent="0.2">
      <c r="A20" s="263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5"/>
      <c r="S20" s="252"/>
      <c r="T20" s="253"/>
      <c r="U20" s="253"/>
      <c r="V20" s="253"/>
      <c r="W20" s="254"/>
      <c r="X20" s="243"/>
      <c r="Y20" s="244"/>
      <c r="Z20" s="244"/>
      <c r="AA20" s="244"/>
      <c r="AB20" s="245"/>
    </row>
    <row r="21" spans="1:34" s="1" customFormat="1" ht="15" customHeight="1" x14ac:dyDescent="0.2">
      <c r="A21" s="42" t="s">
        <v>6</v>
      </c>
      <c r="B21" s="61"/>
      <c r="C21" s="43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2"/>
    </row>
    <row r="22" spans="1:34" s="1" customFormat="1" ht="15" customHeight="1" x14ac:dyDescent="0.2">
      <c r="A22" s="44"/>
      <c r="B22" s="224"/>
      <c r="C22" s="45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</row>
    <row r="23" spans="1:34" s="1" customFormat="1" ht="15" customHeight="1" x14ac:dyDescent="0.2">
      <c r="A23" s="225"/>
      <c r="B23" s="226"/>
      <c r="C23" s="227"/>
      <c r="D23" s="246"/>
      <c r="E23" s="246"/>
      <c r="F23" s="246"/>
      <c r="G23" s="246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</row>
    <row r="24" spans="1:34" s="1" customFormat="1" ht="15" customHeight="1" x14ac:dyDescent="0.2">
      <c r="A24" s="216" t="s">
        <v>7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 t="s">
        <v>13</v>
      </c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34" s="1" customFormat="1" ht="13.5" customHeight="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34" s="1" customFormat="1" ht="16.5" customHeight="1" x14ac:dyDescent="0.2">
      <c r="A26" s="42" t="s">
        <v>39</v>
      </c>
      <c r="B26" s="61"/>
      <c r="C26" s="61"/>
      <c r="D26" s="43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2"/>
    </row>
    <row r="27" spans="1:34" s="1" customFormat="1" ht="16.5" customHeight="1" x14ac:dyDescent="0.2">
      <c r="A27" s="44"/>
      <c r="B27" s="224"/>
      <c r="C27" s="224"/>
      <c r="D27" s="45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</row>
    <row r="28" spans="1:34" s="1" customFormat="1" ht="16.5" customHeight="1" x14ac:dyDescent="0.2">
      <c r="A28" s="225"/>
      <c r="B28" s="226"/>
      <c r="C28" s="226"/>
      <c r="D28" s="22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66"/>
    </row>
    <row r="29" spans="1:34" s="1" customFormat="1" ht="39" customHeight="1" thickBot="1" x14ac:dyDescent="0.3">
      <c r="A29" s="88" t="s">
        <v>22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D29" s="15" t="s">
        <v>50</v>
      </c>
      <c r="AE29" s="15"/>
      <c r="AF29" s="16" t="s">
        <v>53</v>
      </c>
      <c r="AG29" s="2"/>
      <c r="AH29" s="2"/>
    </row>
    <row r="30" spans="1:34" s="1" customFormat="1" ht="15" customHeight="1" x14ac:dyDescent="0.25">
      <c r="A30" s="94" t="s">
        <v>57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6"/>
      <c r="AD30" s="17" t="s">
        <v>54</v>
      </c>
      <c r="AE30" s="17" t="s">
        <v>55</v>
      </c>
      <c r="AF30" s="17"/>
      <c r="AG30" s="2"/>
      <c r="AH30" s="2"/>
    </row>
    <row r="31" spans="1:34" s="1" customFormat="1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/>
      <c r="AD31" s="17">
        <v>150000</v>
      </c>
      <c r="AE31" s="17">
        <v>249999</v>
      </c>
      <c r="AF31" s="17">
        <v>2500</v>
      </c>
      <c r="AG31" s="18">
        <f>IF(AND($X$19&gt;=AD31,$X$19&lt;=AE31),AF31,0)</f>
        <v>0</v>
      </c>
      <c r="AH31" s="2"/>
    </row>
    <row r="32" spans="1:34" s="1" customFormat="1" ht="15" customHeight="1" x14ac:dyDescent="0.25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  <c r="AD32" s="17">
        <v>100000</v>
      </c>
      <c r="AE32" s="17">
        <v>149999</v>
      </c>
      <c r="AF32" s="17">
        <v>1500</v>
      </c>
      <c r="AG32" s="18">
        <f>IF(AND($X$19&gt;=AD32,$X$19&lt;=AE32),AF32,0)</f>
        <v>0</v>
      </c>
      <c r="AH32" s="2"/>
    </row>
    <row r="33" spans="1:34" s="1" customFormat="1" ht="15" customHeight="1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/>
      <c r="AD33" s="17">
        <v>50000</v>
      </c>
      <c r="AE33" s="17">
        <v>99999</v>
      </c>
      <c r="AF33" s="17">
        <v>750</v>
      </c>
      <c r="AG33" s="18">
        <f>IF(AND($X$19&gt;=AD33,$X$19&lt;=AE33),AF33,0)</f>
        <v>0</v>
      </c>
      <c r="AH33" s="2"/>
    </row>
    <row r="34" spans="1:34" s="1" customFormat="1" ht="15" customHeight="1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/>
      <c r="AD34" s="17">
        <v>1</v>
      </c>
      <c r="AE34" s="17">
        <v>49999</v>
      </c>
      <c r="AF34" s="17">
        <v>500</v>
      </c>
      <c r="AG34" s="18">
        <f>IF(AND($X$19&gt;=AD34,$X$19&lt;=AE34),AF34,0)</f>
        <v>0</v>
      </c>
      <c r="AH34" s="2"/>
    </row>
    <row r="35" spans="1:34" s="1" customFormat="1" ht="15" customHeight="1" thickBot="1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/>
      <c r="AD35" s="2"/>
      <c r="AE35" s="2"/>
      <c r="AF35" s="2"/>
      <c r="AG35" s="29">
        <f>SUM(AG31:AG34)</f>
        <v>0</v>
      </c>
      <c r="AH35" s="2"/>
    </row>
    <row r="36" spans="1:34" s="1" customFormat="1" ht="15" customHeight="1" thickBot="1" x14ac:dyDescent="0.3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79" t="s">
        <v>87</v>
      </c>
      <c r="O36" s="280"/>
      <c r="P36" s="280"/>
      <c r="Q36" s="280"/>
      <c r="R36" s="280"/>
      <c r="S36" s="280"/>
      <c r="T36" s="277"/>
      <c r="U36" s="277"/>
      <c r="V36" s="277"/>
      <c r="W36" s="277"/>
      <c r="X36" s="277"/>
      <c r="Y36" s="277"/>
      <c r="Z36" s="277"/>
      <c r="AA36" s="277"/>
      <c r="AB36" s="278"/>
      <c r="AD36" s="19" t="s">
        <v>44</v>
      </c>
      <c r="AE36" s="19"/>
      <c r="AF36" s="19"/>
      <c r="AG36" s="19"/>
      <c r="AH36" s="19"/>
    </row>
    <row r="37" spans="1:34" s="1" customFormat="1" ht="38.25" customHeight="1" thickBot="1" x14ac:dyDescent="0.3">
      <c r="A37" s="91" t="s">
        <v>35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3"/>
      <c r="AD37" s="20" t="s">
        <v>45</v>
      </c>
      <c r="AE37" s="20" t="s">
        <v>46</v>
      </c>
      <c r="AF37" s="21" t="s">
        <v>47</v>
      </c>
      <c r="AG37" s="21"/>
      <c r="AH37" s="22">
        <v>1.1499999999999999</v>
      </c>
    </row>
    <row r="38" spans="1:34" s="1" customFormat="1" ht="12" customHeight="1" x14ac:dyDescent="0.25">
      <c r="A38" s="238" t="s">
        <v>72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71" t="s">
        <v>75</v>
      </c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3"/>
      <c r="AD38" s="20"/>
      <c r="AE38" s="20"/>
      <c r="AF38" s="21" t="s">
        <v>48</v>
      </c>
      <c r="AG38" s="21"/>
      <c r="AH38" s="22">
        <v>0.5</v>
      </c>
    </row>
    <row r="39" spans="1:34" s="1" customFormat="1" ht="13.5" customHeight="1" thickBot="1" x14ac:dyDescent="0.3">
      <c r="A39" s="270" t="s">
        <v>89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274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6"/>
      <c r="AD39" s="20">
        <v>2000000</v>
      </c>
      <c r="AE39" s="20">
        <v>40000000</v>
      </c>
      <c r="AF39" s="21"/>
      <c r="AG39" s="21"/>
      <c r="AH39" s="22">
        <f>(AH37-AH38)/(AE39-AD39)</f>
        <v>1.7105263157894735E-8</v>
      </c>
    </row>
    <row r="40" spans="1:34" s="1" customFormat="1" ht="13.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267"/>
      <c r="Q40" s="203" t="s">
        <v>83</v>
      </c>
      <c r="R40" s="204"/>
      <c r="S40" s="204"/>
      <c r="T40" s="204"/>
      <c r="U40" s="204"/>
      <c r="V40" s="204"/>
      <c r="W40" s="204"/>
      <c r="X40" s="204"/>
      <c r="Y40" s="204"/>
      <c r="Z40" s="194">
        <f>IF(AG35=0,0,AG35)</f>
        <v>0</v>
      </c>
      <c r="AA40" s="195"/>
      <c r="AB40" s="196"/>
      <c r="AD40" s="36"/>
      <c r="AE40" s="36"/>
      <c r="AF40" s="37"/>
      <c r="AG40" s="37"/>
      <c r="AH40" s="38"/>
    </row>
    <row r="41" spans="1:34" s="1" customFormat="1" ht="15" customHeight="1" x14ac:dyDescent="0.2">
      <c r="A41" s="230" t="s">
        <v>49</v>
      </c>
      <c r="B41" s="231"/>
      <c r="C41" s="231"/>
      <c r="D41" s="231"/>
      <c r="E41" s="81" t="s">
        <v>82</v>
      </c>
      <c r="F41" s="82"/>
      <c r="G41" s="82"/>
      <c r="H41" s="82"/>
      <c r="I41" s="83"/>
      <c r="J41" s="83"/>
      <c r="K41" s="83"/>
      <c r="L41" s="83"/>
      <c r="M41" s="83"/>
      <c r="N41" s="83"/>
      <c r="O41" s="81" t="str">
        <f>IF(X19&lt;1000000,"NA",AH41)</f>
        <v>NA</v>
      </c>
      <c r="P41" s="82"/>
      <c r="Q41" s="205" t="s">
        <v>85</v>
      </c>
      <c r="R41" s="206"/>
      <c r="S41" s="206"/>
      <c r="T41" s="206"/>
      <c r="U41" s="206"/>
      <c r="V41" s="206"/>
      <c r="W41" s="206"/>
      <c r="X41" s="206"/>
      <c r="Y41" s="206"/>
      <c r="Z41" s="197">
        <f>IF(AE43=0,0,AE43)</f>
        <v>0</v>
      </c>
      <c r="AA41" s="198"/>
      <c r="AB41" s="199"/>
      <c r="AD41" s="23"/>
      <c r="AE41" s="2"/>
      <c r="AF41" s="2" t="s">
        <v>51</v>
      </c>
      <c r="AG41" s="2"/>
      <c r="AH41" s="24">
        <f>ROUND(IF(AH37-(AH39*X19)&lt;AH38,AH38,AH37-(AH39*X19)),2)</f>
        <v>1.1499999999999999</v>
      </c>
    </row>
    <row r="42" spans="1:34" s="1" customFormat="1" ht="15" customHeight="1" x14ac:dyDescent="0.2">
      <c r="A42" s="193" t="s">
        <v>52</v>
      </c>
      <c r="B42" s="132"/>
      <c r="C42" s="132"/>
      <c r="D42" s="132"/>
      <c r="E42" s="132" t="s">
        <v>76</v>
      </c>
      <c r="F42" s="132"/>
      <c r="G42" s="132"/>
      <c r="H42" s="132"/>
      <c r="I42" s="132"/>
      <c r="J42" s="132"/>
      <c r="K42" s="132"/>
      <c r="L42" s="132"/>
      <c r="M42" s="132"/>
      <c r="N42" s="132"/>
      <c r="O42" s="247">
        <f>IF(E42=AD45,AE45,IF(E42=AD46,AE46,IF(E42=AD47,AE47,IF(E42=AD48,AE48,0))))</f>
        <v>0</v>
      </c>
      <c r="P42" s="248"/>
      <c r="Q42" s="205" t="s">
        <v>84</v>
      </c>
      <c r="R42" s="206"/>
      <c r="S42" s="206"/>
      <c r="T42" s="206"/>
      <c r="U42" s="206"/>
      <c r="V42" s="206"/>
      <c r="W42" s="206"/>
      <c r="X42" s="206"/>
      <c r="Y42" s="206"/>
      <c r="Z42" s="197">
        <f>IF(AH51=0,0,AH51)</f>
        <v>0</v>
      </c>
      <c r="AA42" s="198"/>
      <c r="AB42" s="199"/>
      <c r="AD42" s="23"/>
      <c r="AE42" s="2"/>
      <c r="AF42" s="2"/>
      <c r="AG42" s="2"/>
      <c r="AH42" s="24"/>
    </row>
    <row r="43" spans="1:34" s="1" customFormat="1" ht="15" customHeight="1" thickBot="1" x14ac:dyDescent="0.25">
      <c r="A43" s="76" t="s">
        <v>27</v>
      </c>
      <c r="B43" s="77"/>
      <c r="C43" s="77"/>
      <c r="D43" s="77"/>
      <c r="E43" s="77" t="s">
        <v>76</v>
      </c>
      <c r="F43" s="77"/>
      <c r="G43" s="77"/>
      <c r="H43" s="77"/>
      <c r="I43" s="77"/>
      <c r="J43" s="77"/>
      <c r="K43" s="77"/>
      <c r="L43" s="77"/>
      <c r="M43" s="77"/>
      <c r="N43" s="77"/>
      <c r="O43" s="72">
        <f>IF(E43=AD54,AE54,IF(E43=AD55,AE55,IF(E43=AD56,AE56,0)))</f>
        <v>0</v>
      </c>
      <c r="P43" s="73"/>
      <c r="Q43" s="207" t="s">
        <v>86</v>
      </c>
      <c r="R43" s="208"/>
      <c r="S43" s="208"/>
      <c r="T43" s="208"/>
      <c r="U43" s="208"/>
      <c r="V43" s="208"/>
      <c r="W43" s="208"/>
      <c r="X43" s="208"/>
      <c r="Y43" s="208"/>
      <c r="Z43" s="200" t="e">
        <f>IF(AH49=0,0,AH49)</f>
        <v>#VALUE!</v>
      </c>
      <c r="AA43" s="201"/>
      <c r="AB43" s="202"/>
      <c r="AD43" s="23" t="s">
        <v>73</v>
      </c>
      <c r="AE43" s="24">
        <f>IF(AND(X19&gt;=250000,X19&lt;=999999),(X19*0.01),0)</f>
        <v>0</v>
      </c>
      <c r="AF43" s="2"/>
      <c r="AG43" s="2"/>
      <c r="AH43" s="35"/>
    </row>
    <row r="44" spans="1:34" s="1" customFormat="1" ht="17.25" customHeight="1" x14ac:dyDescent="0.2">
      <c r="A44" s="125" t="s">
        <v>61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D44" s="25" t="s">
        <v>76</v>
      </c>
      <c r="AE44" s="2"/>
      <c r="AF44" s="2"/>
      <c r="AG44" s="2"/>
      <c r="AH44" s="2"/>
    </row>
    <row r="45" spans="1:34" ht="15.75" customHeight="1" x14ac:dyDescent="0.2">
      <c r="A45" s="48" t="s">
        <v>11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7"/>
      <c r="AD45" s="2" t="s">
        <v>65</v>
      </c>
      <c r="AE45" s="26">
        <v>0.65</v>
      </c>
      <c r="AF45" s="26"/>
    </row>
    <row r="46" spans="1:34" ht="15.75" customHeight="1" x14ac:dyDescent="0.25">
      <c r="A46" s="103" t="s">
        <v>16</v>
      </c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4"/>
      <c r="AC46" s="7"/>
      <c r="AD46" s="2" t="s">
        <v>66</v>
      </c>
      <c r="AE46" s="27">
        <v>0.7</v>
      </c>
      <c r="AF46" s="28"/>
    </row>
    <row r="47" spans="1:34" ht="15.75" customHeight="1" x14ac:dyDescent="0.25">
      <c r="A47" s="104"/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7"/>
      <c r="AC47" s="8"/>
      <c r="AD47" s="2" t="s">
        <v>67</v>
      </c>
      <c r="AE47" s="27">
        <v>0.8</v>
      </c>
      <c r="AF47" s="28"/>
    </row>
    <row r="48" spans="1:34" ht="13.5" customHeight="1" x14ac:dyDescent="0.25">
      <c r="A48" s="104"/>
      <c r="B48" s="191" t="s">
        <v>26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92"/>
      <c r="AC48" s="8"/>
      <c r="AD48" s="2" t="s">
        <v>68</v>
      </c>
      <c r="AE48" s="27">
        <v>0.9</v>
      </c>
      <c r="AF48" s="28"/>
    </row>
    <row r="49" spans="1:34" ht="27.75" customHeight="1" x14ac:dyDescent="0.2">
      <c r="A49" s="105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9"/>
      <c r="AH49" s="35" t="e">
        <f>X19*O41*O42*O43/100</f>
        <v>#VALUE!</v>
      </c>
    </row>
    <row r="50" spans="1:34" ht="15.75" customHeight="1" x14ac:dyDescent="0.2">
      <c r="A50" s="103" t="s">
        <v>17</v>
      </c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9"/>
      <c r="AH50" s="35"/>
    </row>
    <row r="51" spans="1:34" ht="13.5" customHeight="1" x14ac:dyDescent="0.2">
      <c r="A51" s="104"/>
      <c r="B51" s="109" t="s">
        <v>26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9"/>
      <c r="AD51" s="2" t="s">
        <v>74</v>
      </c>
      <c r="AH51" s="35">
        <f>IF(AND(X19&gt;=1000000,X19&lt;=1999999),10000,0)</f>
        <v>0</v>
      </c>
    </row>
    <row r="52" spans="1:34" ht="29.25" customHeight="1" x14ac:dyDescent="0.2">
      <c r="A52" s="105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9"/>
      <c r="AH52" s="35"/>
    </row>
    <row r="53" spans="1:34" ht="15" customHeight="1" x14ac:dyDescent="0.2">
      <c r="A53" s="103" t="s">
        <v>18</v>
      </c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9"/>
      <c r="AD53" s="25" t="s">
        <v>76</v>
      </c>
    </row>
    <row r="54" spans="1:34" ht="15" customHeight="1" x14ac:dyDescent="0.2">
      <c r="A54" s="104"/>
      <c r="B54" s="10"/>
      <c r="C54" s="74" t="s">
        <v>14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11"/>
      <c r="AD54" s="2" t="s">
        <v>70</v>
      </c>
      <c r="AE54" s="26">
        <v>0.75</v>
      </c>
    </row>
    <row r="55" spans="1:34" ht="15" customHeight="1" x14ac:dyDescent="0.2">
      <c r="A55" s="104"/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1"/>
      <c r="AC55" s="11"/>
      <c r="AD55" s="2" t="s">
        <v>69</v>
      </c>
      <c r="AE55" s="27">
        <v>0.8</v>
      </c>
    </row>
    <row r="56" spans="1:34" ht="15" customHeight="1" x14ac:dyDescent="0.2">
      <c r="A56" s="104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1"/>
      <c r="AC56" s="11"/>
      <c r="AD56" s="2" t="s">
        <v>71</v>
      </c>
      <c r="AE56" s="27">
        <v>1</v>
      </c>
    </row>
    <row r="57" spans="1:34" ht="15" customHeight="1" x14ac:dyDescent="0.2">
      <c r="A57" s="104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1"/>
      <c r="AC57" s="9"/>
    </row>
    <row r="58" spans="1:34" ht="14.25" customHeight="1" x14ac:dyDescent="0.2">
      <c r="A58" s="104"/>
      <c r="B58" s="51" t="s">
        <v>15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12"/>
    </row>
    <row r="59" spans="1:34" ht="27" customHeight="1" x14ac:dyDescent="0.2">
      <c r="A59" s="105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9"/>
    </row>
    <row r="60" spans="1:34" ht="15.75" customHeight="1" x14ac:dyDescent="0.2">
      <c r="A60" s="103" t="s">
        <v>19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9"/>
    </row>
    <row r="61" spans="1:34" ht="15" customHeight="1" x14ac:dyDescent="0.2">
      <c r="A61" s="104"/>
      <c r="B61" s="115" t="s">
        <v>28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7"/>
      <c r="AC61" s="9"/>
    </row>
    <row r="62" spans="1:34" ht="31.5" customHeight="1" x14ac:dyDescent="0.2">
      <c r="A62" s="105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20"/>
      <c r="AC62" s="13"/>
    </row>
    <row r="63" spans="1:34" ht="28.5" customHeight="1" x14ac:dyDescent="0.2">
      <c r="A63" s="209" t="s">
        <v>20</v>
      </c>
      <c r="B63" s="218" t="s">
        <v>23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20"/>
    </row>
    <row r="64" spans="1:34" ht="13.5" customHeight="1" x14ac:dyDescent="0.2">
      <c r="A64" s="210"/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9"/>
    </row>
    <row r="65" spans="1:31" ht="15" customHeight="1" x14ac:dyDescent="0.2">
      <c r="A65" s="210"/>
      <c r="B65" s="115" t="s">
        <v>25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7"/>
      <c r="AC65" s="14"/>
    </row>
    <row r="66" spans="1:31" ht="26.25" customHeight="1" x14ac:dyDescent="0.2">
      <c r="A66" s="210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2"/>
      <c r="AC66" s="14"/>
    </row>
    <row r="67" spans="1:31" ht="17.25" customHeight="1" x14ac:dyDescent="0.2">
      <c r="A67" s="210"/>
      <c r="B67" s="221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3"/>
      <c r="AD67" s="25"/>
    </row>
    <row r="68" spans="1:31" ht="13.5" customHeight="1" x14ac:dyDescent="0.2">
      <c r="A68" s="210"/>
      <c r="B68" s="115" t="s">
        <v>28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7"/>
    </row>
    <row r="69" spans="1:31" ht="24" customHeight="1" x14ac:dyDescent="0.2">
      <c r="A69" s="210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2"/>
      <c r="AE69" s="29"/>
    </row>
    <row r="70" spans="1:31" ht="15" customHeight="1" x14ac:dyDescent="0.2">
      <c r="A70" s="210"/>
      <c r="B70" s="213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5"/>
    </row>
    <row r="71" spans="1:31" ht="15" customHeight="1" x14ac:dyDescent="0.2">
      <c r="A71" s="210"/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9"/>
      <c r="AC71" s="1"/>
    </row>
    <row r="72" spans="1:31" ht="15" customHeight="1" x14ac:dyDescent="0.2">
      <c r="A72" s="210"/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  <c r="AC72" s="1"/>
    </row>
    <row r="73" spans="1:31" ht="13.5" customHeight="1" x14ac:dyDescent="0.2">
      <c r="A73" s="210"/>
      <c r="B73" s="115" t="s">
        <v>28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7"/>
    </row>
    <row r="74" spans="1:31" ht="29.25" customHeight="1" x14ac:dyDescent="0.2">
      <c r="A74" s="210"/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8"/>
    </row>
    <row r="75" spans="1:31" ht="15" customHeight="1" x14ac:dyDescent="0.2">
      <c r="A75" s="210"/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9"/>
    </row>
    <row r="76" spans="1:31" ht="15" customHeight="1" x14ac:dyDescent="0.2">
      <c r="A76" s="210"/>
      <c r="B76" s="21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</row>
    <row r="77" spans="1:31" ht="15" customHeight="1" x14ac:dyDescent="0.2">
      <c r="A77" s="210"/>
      <c r="B77" s="21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3"/>
    </row>
    <row r="78" spans="1:31" ht="15" customHeight="1" x14ac:dyDescent="0.2">
      <c r="A78" s="210"/>
      <c r="B78" s="21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3"/>
    </row>
    <row r="79" spans="1:31" x14ac:dyDescent="0.2">
      <c r="A79" s="210"/>
      <c r="B79" s="121" t="s">
        <v>28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3"/>
    </row>
    <row r="80" spans="1:31" ht="28.5" customHeight="1" x14ac:dyDescent="0.2">
      <c r="A80" s="211"/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20"/>
    </row>
    <row r="81" spans="1:30" x14ac:dyDescent="0.2">
      <c r="A81" s="124" t="s">
        <v>24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</row>
    <row r="82" spans="1:30" x14ac:dyDescent="0.2">
      <c r="A82" s="87" t="s">
        <v>58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D82" s="2" t="s">
        <v>88</v>
      </c>
    </row>
    <row r="83" spans="1:30" x14ac:dyDescent="0.2">
      <c r="AD83" s="2" t="s">
        <v>78</v>
      </c>
    </row>
    <row r="84" spans="1:30" x14ac:dyDescent="0.2">
      <c r="AD84" s="2" t="s">
        <v>79</v>
      </c>
    </row>
    <row r="85" spans="1:30" x14ac:dyDescent="0.2">
      <c r="AD85" s="2" t="s">
        <v>81</v>
      </c>
    </row>
    <row r="86" spans="1:30" x14ac:dyDescent="0.2">
      <c r="AD86" s="2" t="s">
        <v>77</v>
      </c>
    </row>
    <row r="87" spans="1:30" x14ac:dyDescent="0.2">
      <c r="AD87" s="2" t="s">
        <v>90</v>
      </c>
    </row>
    <row r="88" spans="1:30" x14ac:dyDescent="0.2">
      <c r="AD88" s="2" t="s">
        <v>80</v>
      </c>
    </row>
    <row r="100" spans="8:8" ht="12.75" customHeight="1" x14ac:dyDescent="0.2"/>
    <row r="101" spans="8:8" ht="12.75" customHeight="1" x14ac:dyDescent="0.2"/>
    <row r="103" spans="8:8" x14ac:dyDescent="0.2">
      <c r="H103" s="23"/>
    </row>
    <row r="104" spans="8:8" x14ac:dyDescent="0.2">
      <c r="H104" s="23"/>
    </row>
  </sheetData>
  <mergeCells count="128">
    <mergeCell ref="X19:AB20"/>
    <mergeCell ref="D23:G23"/>
    <mergeCell ref="X18:AB18"/>
    <mergeCell ref="O42:P42"/>
    <mergeCell ref="S19:W20"/>
    <mergeCell ref="S18:W18"/>
    <mergeCell ref="A18:R18"/>
    <mergeCell ref="A19:R19"/>
    <mergeCell ref="D21:AB22"/>
    <mergeCell ref="A20:F20"/>
    <mergeCell ref="G20:R20"/>
    <mergeCell ref="E27:AB27"/>
    <mergeCell ref="R28:AB28"/>
    <mergeCell ref="E28:M28"/>
    <mergeCell ref="A40:P40"/>
    <mergeCell ref="H23:AB23"/>
    <mergeCell ref="A21:C23"/>
    <mergeCell ref="A39:N39"/>
    <mergeCell ref="O38:AB39"/>
    <mergeCell ref="N28:Q28"/>
    <mergeCell ref="E26:AB26"/>
    <mergeCell ref="T36:AB36"/>
    <mergeCell ref="N36:S36"/>
    <mergeCell ref="A63:A80"/>
    <mergeCell ref="B80:AB80"/>
    <mergeCell ref="B65:AB65"/>
    <mergeCell ref="A46:A49"/>
    <mergeCell ref="B76:AB78"/>
    <mergeCell ref="B70:AB72"/>
    <mergeCell ref="O24:AB24"/>
    <mergeCell ref="O25:AB25"/>
    <mergeCell ref="A25:N25"/>
    <mergeCell ref="B57:AB57"/>
    <mergeCell ref="B66:AB66"/>
    <mergeCell ref="B68:AB68"/>
    <mergeCell ref="B63:AB63"/>
    <mergeCell ref="B60:AB60"/>
    <mergeCell ref="B67:AB67"/>
    <mergeCell ref="A24:N24"/>
    <mergeCell ref="B55:AB55"/>
    <mergeCell ref="A26:D28"/>
    <mergeCell ref="A32:N32"/>
    <mergeCell ref="A41:D41"/>
    <mergeCell ref="B46:AB47"/>
    <mergeCell ref="E43:N43"/>
    <mergeCell ref="O41:P41"/>
    <mergeCell ref="A38:N38"/>
    <mergeCell ref="B48:AB48"/>
    <mergeCell ref="A42:D42"/>
    <mergeCell ref="Z40:AB40"/>
    <mergeCell ref="Z41:AB41"/>
    <mergeCell ref="Z42:AB42"/>
    <mergeCell ref="Z43:AB43"/>
    <mergeCell ref="Q40:Y40"/>
    <mergeCell ref="Q41:Y41"/>
    <mergeCell ref="Q42:Y42"/>
    <mergeCell ref="Q43:Y43"/>
    <mergeCell ref="V12:AB12"/>
    <mergeCell ref="G11:Q12"/>
    <mergeCell ref="I8:N8"/>
    <mergeCell ref="I9:N9"/>
    <mergeCell ref="O8:AB8"/>
    <mergeCell ref="O9:AB9"/>
    <mergeCell ref="A11:F12"/>
    <mergeCell ref="V11:AB11"/>
    <mergeCell ref="R11:U11"/>
    <mergeCell ref="R10:U10"/>
    <mergeCell ref="A10:D10"/>
    <mergeCell ref="R12:U12"/>
    <mergeCell ref="A16:B16"/>
    <mergeCell ref="A17:B17"/>
    <mergeCell ref="O14:AB14"/>
    <mergeCell ref="O15:AB15"/>
    <mergeCell ref="O16:AB16"/>
    <mergeCell ref="O17:AB17"/>
    <mergeCell ref="C13:N13"/>
    <mergeCell ref="C14:N14"/>
    <mergeCell ref="C15:N15"/>
    <mergeCell ref="C16:N16"/>
    <mergeCell ref="O13:AB13"/>
    <mergeCell ref="A82:AB82"/>
    <mergeCell ref="A29:AB29"/>
    <mergeCell ref="A37:AB37"/>
    <mergeCell ref="A30:AB30"/>
    <mergeCell ref="B64:AB64"/>
    <mergeCell ref="B69:AB69"/>
    <mergeCell ref="B75:AB75"/>
    <mergeCell ref="A50:A52"/>
    <mergeCell ref="A53:A59"/>
    <mergeCell ref="A60:A62"/>
    <mergeCell ref="B50:AB50"/>
    <mergeCell ref="B51:AB51"/>
    <mergeCell ref="B52:AB52"/>
    <mergeCell ref="B53:AB53"/>
    <mergeCell ref="B61:AB61"/>
    <mergeCell ref="B62:AB62"/>
    <mergeCell ref="B79:AB79"/>
    <mergeCell ref="A81:AB81"/>
    <mergeCell ref="A44:AB44"/>
    <mergeCell ref="B74:AB74"/>
    <mergeCell ref="B73:AB73"/>
    <mergeCell ref="B56:AB56"/>
    <mergeCell ref="B49:AB49"/>
    <mergeCell ref="E42:N42"/>
    <mergeCell ref="K1:S4"/>
    <mergeCell ref="A4:J4"/>
    <mergeCell ref="A1:J3"/>
    <mergeCell ref="A13:B15"/>
    <mergeCell ref="A45:AB45"/>
    <mergeCell ref="B58:AB58"/>
    <mergeCell ref="B59:AB59"/>
    <mergeCell ref="T1:AB1"/>
    <mergeCell ref="T2:AB2"/>
    <mergeCell ref="T4:AB4"/>
    <mergeCell ref="A5:AB5"/>
    <mergeCell ref="A8:D9"/>
    <mergeCell ref="E10:H10"/>
    <mergeCell ref="J10:Q10"/>
    <mergeCell ref="V10:AB10"/>
    <mergeCell ref="O43:P43"/>
    <mergeCell ref="C54:AB54"/>
    <mergeCell ref="A43:D43"/>
    <mergeCell ref="A6:O6"/>
    <mergeCell ref="C17:N17"/>
    <mergeCell ref="E41:N41"/>
    <mergeCell ref="A7:AB7"/>
    <mergeCell ref="E8:H8"/>
    <mergeCell ref="E9:H9"/>
  </mergeCells>
  <dataValidations count="3">
    <dataValidation type="list" allowBlank="1" showInputMessage="1" showErrorMessage="1" sqref="E42" xr:uid="{00000000-0002-0000-0000-000003000000}">
      <formula1>$AD$44:$AD$49</formula1>
    </dataValidation>
    <dataValidation type="list" allowBlank="1" showInputMessage="1" showErrorMessage="1" sqref="E43" xr:uid="{00000000-0002-0000-0000-000006000000}">
      <formula1>$AD$53:$AD$57</formula1>
    </dataValidation>
    <dataValidation type="list" allowBlank="1" showInputMessage="1" showErrorMessage="1" sqref="T36:AB36" xr:uid="{250867AC-8561-4DD3-8EC6-914D12EBF472}">
      <formula1>$AD$82:$AD$88</formula1>
    </dataValidation>
  </dataValidations>
  <hyperlinks>
    <hyperlink ref="P6" r:id="rId1" xr:uid="{00000000-0004-0000-0000-000001000000}"/>
    <hyperlink ref="W6" r:id="rId2" xr:uid="{00000000-0004-0000-0000-000002000000}"/>
  </hyperlinks>
  <printOptions horizontalCentered="1"/>
  <pageMargins left="0.5" right="0.5" top="0.6" bottom="0.5" header="0.3125" footer="0.3"/>
  <pageSetup scale="98" orientation="portrait" r:id="rId3"/>
  <headerFooter>
    <oddHeader>&amp;L&amp;"Arial,Regular"&amp;8Form 935
September 2022</oddHeader>
    <oddFooter>&amp;CPage &amp;P of &amp;N</oddFooter>
  </headerFooter>
  <rowBreaks count="1" manualBreakCount="1">
    <brk id="43" max="27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6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22</xdr:col>
                    <xdr:colOff>171450</xdr:colOff>
                    <xdr:row>20</xdr:row>
                    <xdr:rowOff>0</xdr:rowOff>
                  </from>
                  <to>
                    <xdr:col>27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20</xdr:row>
                    <xdr:rowOff>0</xdr:rowOff>
                  </from>
                  <to>
                    <xdr:col>11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200025</xdr:colOff>
                    <xdr:row>20</xdr:row>
                    <xdr:rowOff>180975</xdr:rowOff>
                  </from>
                  <to>
                    <xdr:col>18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85725</xdr:colOff>
                    <xdr:row>25</xdr:row>
                    <xdr:rowOff>9525</xdr:rowOff>
                  </from>
                  <to>
                    <xdr:col>9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28575</xdr:rowOff>
                  </from>
                  <to>
                    <xdr:col>14</xdr:col>
                    <xdr:colOff>161925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14</xdr:col>
                    <xdr:colOff>228600</xdr:colOff>
                    <xdr:row>25</xdr:row>
                    <xdr:rowOff>9525</xdr:rowOff>
                  </from>
                  <to>
                    <xdr:col>20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13</xdr:col>
                    <xdr:colOff>95250</xdr:colOff>
                    <xdr:row>26</xdr:row>
                    <xdr:rowOff>9525</xdr:rowOff>
                  </from>
                  <to>
                    <xdr:col>24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17</xdr:col>
                    <xdr:colOff>171450</xdr:colOff>
                    <xdr:row>20</xdr:row>
                    <xdr:rowOff>0</xdr:rowOff>
                  </from>
                  <to>
                    <xdr:col>22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12</xdr:col>
                    <xdr:colOff>114300</xdr:colOff>
                    <xdr:row>20</xdr:row>
                    <xdr:rowOff>0</xdr:rowOff>
                  </from>
                  <to>
                    <xdr:col>16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9525</xdr:rowOff>
                  </from>
                  <to>
                    <xdr:col>13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20</xdr:col>
                    <xdr:colOff>133350</xdr:colOff>
                    <xdr:row>25</xdr:row>
                    <xdr:rowOff>9525</xdr:rowOff>
                  </from>
                  <to>
                    <xdr:col>27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171450</xdr:rowOff>
                  </from>
                  <to>
                    <xdr:col>7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0</xdr:rowOff>
                  </from>
                  <to>
                    <xdr:col>4</xdr:col>
                    <xdr:colOff>123825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9525</xdr:rowOff>
                  </from>
                  <to>
                    <xdr:col>21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190500</xdr:rowOff>
                  </from>
                  <to>
                    <xdr:col>12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0</xdr:rowOff>
                  </from>
                  <to>
                    <xdr:col>8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0</xdr:rowOff>
                  </from>
                  <to>
                    <xdr:col>26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0</xdr:rowOff>
                  </from>
                  <to>
                    <xdr:col>14</xdr:col>
                    <xdr:colOff>209550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15</xdr:col>
                    <xdr:colOff>95250</xdr:colOff>
                    <xdr:row>59</xdr:row>
                    <xdr:rowOff>0</xdr:rowOff>
                  </from>
                  <to>
                    <xdr:col>28</xdr:col>
                    <xdr:colOff>28575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333375</xdr:rowOff>
                  </from>
                  <to>
                    <xdr:col>21</xdr:col>
                    <xdr:colOff>152400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0</xdr:rowOff>
                  </from>
                  <to>
                    <xdr:col>8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0</xdr:rowOff>
                  </from>
                  <to>
                    <xdr:col>24</xdr:col>
                    <xdr:colOff>66675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1</xdr:col>
                    <xdr:colOff>238125</xdr:colOff>
                    <xdr:row>70</xdr:row>
                    <xdr:rowOff>9525</xdr:rowOff>
                  </from>
                  <to>
                    <xdr:col>5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6</xdr:col>
                    <xdr:colOff>28575</xdr:colOff>
                    <xdr:row>70</xdr:row>
                    <xdr:rowOff>9525</xdr:rowOff>
                  </from>
                  <to>
                    <xdr:col>8</xdr:col>
                    <xdr:colOff>200025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9</xdr:col>
                    <xdr:colOff>209550</xdr:colOff>
                    <xdr:row>70</xdr:row>
                    <xdr:rowOff>9525</xdr:rowOff>
                  </from>
                  <to>
                    <xdr:col>12</xdr:col>
                    <xdr:colOff>95250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13</xdr:col>
                    <xdr:colOff>66675</xdr:colOff>
                    <xdr:row>70</xdr:row>
                    <xdr:rowOff>9525</xdr:rowOff>
                  </from>
                  <to>
                    <xdr:col>19</xdr:col>
                    <xdr:colOff>57150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19</xdr:col>
                    <xdr:colOff>142875</xdr:colOff>
                    <xdr:row>70</xdr:row>
                    <xdr:rowOff>9525</xdr:rowOff>
                  </from>
                  <to>
                    <xdr:col>27</xdr:col>
                    <xdr:colOff>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0</xdr:rowOff>
                  </from>
                  <to>
                    <xdr:col>6</xdr:col>
                    <xdr:colOff>133350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75</xdr:row>
                    <xdr:rowOff>0</xdr:rowOff>
                  </from>
                  <to>
                    <xdr:col>7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75</xdr:row>
                    <xdr:rowOff>0</xdr:rowOff>
                  </from>
                  <to>
                    <xdr:col>14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14</xdr:col>
                    <xdr:colOff>180975</xdr:colOff>
                    <xdr:row>75</xdr:row>
                    <xdr:rowOff>0</xdr:rowOff>
                  </from>
                  <to>
                    <xdr:col>20</xdr:col>
                    <xdr:colOff>152400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20</xdr:col>
                    <xdr:colOff>228600</xdr:colOff>
                    <xdr:row>75</xdr:row>
                    <xdr:rowOff>0</xdr:rowOff>
                  </from>
                  <to>
                    <xdr:col>28</xdr:col>
                    <xdr:colOff>85725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1</xdr:col>
                    <xdr:colOff>238125</xdr:colOff>
                    <xdr:row>75</xdr:row>
                    <xdr:rowOff>180975</xdr:rowOff>
                  </from>
                  <to>
                    <xdr:col>9</xdr:col>
                    <xdr:colOff>104775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10</xdr:col>
                    <xdr:colOff>57150</xdr:colOff>
                    <xdr:row>75</xdr:row>
                    <xdr:rowOff>180975</xdr:rowOff>
                  </from>
                  <to>
                    <xdr:col>18</xdr:col>
                    <xdr:colOff>95250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19</xdr:col>
                    <xdr:colOff>85725</xdr:colOff>
                    <xdr:row>75</xdr:row>
                    <xdr:rowOff>180975</xdr:rowOff>
                  </from>
                  <to>
                    <xdr:col>28</xdr:col>
                    <xdr:colOff>28575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1</xdr:col>
                    <xdr:colOff>238125</xdr:colOff>
                    <xdr:row>76</xdr:row>
                    <xdr:rowOff>171450</xdr:rowOff>
                  </from>
                  <to>
                    <xdr:col>19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18</xdr:col>
                    <xdr:colOff>219075</xdr:colOff>
                    <xdr:row>1</xdr:row>
                    <xdr:rowOff>142875</xdr:rowOff>
                  </from>
                  <to>
                    <xdr:col>27</xdr:col>
                    <xdr:colOff>85725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5" name="Check Box 7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0</xdr:rowOff>
                  </from>
                  <to>
                    <xdr:col>8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6" name="Check Box 72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9525</xdr:rowOff>
                  </from>
                  <to>
                    <xdr:col>11</xdr:col>
                    <xdr:colOff>152400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7" name="Check Box 73">
              <controlPr defaultSize="0" autoFill="0" autoLine="0" autoPict="0">
                <anchor moveWithCells="1">
                  <from>
                    <xdr:col>14</xdr:col>
                    <xdr:colOff>238125</xdr:colOff>
                    <xdr:row>30</xdr:row>
                    <xdr:rowOff>180975</xdr:rowOff>
                  </from>
                  <to>
                    <xdr:col>17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 moveWithCells="1">
                  <from>
                    <xdr:col>0</xdr:col>
                    <xdr:colOff>38100</xdr:colOff>
                    <xdr:row>31</xdr:row>
                    <xdr:rowOff>171450</xdr:rowOff>
                  </from>
                  <to>
                    <xdr:col>11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Check Box 76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161925</xdr:rowOff>
                  </from>
                  <to>
                    <xdr:col>24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Check Box 77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152400</xdr:rowOff>
                  </from>
                  <to>
                    <xdr:col>13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defaultSize="0" autoFill="0" autoLine="0" autoPict="0">
                <anchor moveWithCells="1">
                  <from>
                    <xdr:col>14</xdr:col>
                    <xdr:colOff>38100</xdr:colOff>
                    <xdr:row>33</xdr:row>
                    <xdr:rowOff>152400</xdr:rowOff>
                  </from>
                  <to>
                    <xdr:col>23</xdr:col>
                    <xdr:colOff>171450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2" name="Check Box 80">
              <controlPr defaultSize="0" autoFill="0" autoLine="0" autoPict="0">
                <anchor moveWithCells="1">
                  <from>
                    <xdr:col>21</xdr:col>
                    <xdr:colOff>142875</xdr:colOff>
                    <xdr:row>23</xdr:row>
                    <xdr:rowOff>0</xdr:rowOff>
                  </from>
                  <to>
                    <xdr:col>26</xdr:col>
                    <xdr:colOff>152400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3" name="Check Box 81">
              <controlPr defaultSize="0" autoFill="0" autoLine="0" autoPict="0">
                <anchor moveWithCells="1">
                  <from>
                    <xdr:col>1</xdr:col>
                    <xdr:colOff>28575</xdr:colOff>
                    <xdr:row>52</xdr:row>
                    <xdr:rowOff>9525</xdr:rowOff>
                  </from>
                  <to>
                    <xdr:col>7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4" name="Check Box 82">
              <controlPr defaultSize="0" autoFill="0" autoLine="0" autoPict="0">
                <anchor moveWithCells="1">
                  <from>
                    <xdr:col>6</xdr:col>
                    <xdr:colOff>238125</xdr:colOff>
                    <xdr:row>52</xdr:row>
                    <xdr:rowOff>9525</xdr:rowOff>
                  </from>
                  <to>
                    <xdr:col>17</xdr:col>
                    <xdr:colOff>123825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5" name="Check Box 83">
              <controlPr defaultSize="0" autoFill="0" autoLine="0" autoPict="0">
                <anchor moveWithCells="1">
                  <from>
                    <xdr:col>1</xdr:col>
                    <xdr:colOff>238125</xdr:colOff>
                    <xdr:row>54</xdr:row>
                    <xdr:rowOff>9525</xdr:rowOff>
                  </from>
                  <to>
                    <xdr:col>5</xdr:col>
                    <xdr:colOff>228600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6" name="Check Box 84">
              <controlPr defaultSize="0" autoFill="0" autoLine="0" autoPict="0">
                <anchor moveWithCells="1">
                  <from>
                    <xdr:col>5</xdr:col>
                    <xdr:colOff>228600</xdr:colOff>
                    <xdr:row>54</xdr:row>
                    <xdr:rowOff>9525</xdr:rowOff>
                  </from>
                  <to>
                    <xdr:col>9</xdr:col>
                    <xdr:colOff>104775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7" name="Check Box 85">
              <controlPr defaultSize="0" autoFill="0" autoLine="0" autoPict="0">
                <anchor moveWithCells="1">
                  <from>
                    <xdr:col>9</xdr:col>
                    <xdr:colOff>114300</xdr:colOff>
                    <xdr:row>54</xdr:row>
                    <xdr:rowOff>9525</xdr:rowOff>
                  </from>
                  <to>
                    <xdr:col>12</xdr:col>
                    <xdr:colOff>228600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8" name="Check Box 86">
              <controlPr defaultSize="0" autoFill="0" autoLine="0" autoPict="0">
                <anchor moveWithCells="1">
                  <from>
                    <xdr:col>12</xdr:col>
                    <xdr:colOff>247650</xdr:colOff>
                    <xdr:row>54</xdr:row>
                    <xdr:rowOff>9525</xdr:rowOff>
                  </from>
                  <to>
                    <xdr:col>16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9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54</xdr:row>
                    <xdr:rowOff>9525</xdr:rowOff>
                  </from>
                  <to>
                    <xdr:col>19</xdr:col>
                    <xdr:colOff>200025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0" name="Check Box 88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9525</xdr:rowOff>
                  </from>
                  <to>
                    <xdr:col>9</xdr:col>
                    <xdr:colOff>209550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1" name="Check Box 89">
              <controlPr defaultSize="0" autoFill="0" autoLine="0" autoPict="0">
                <anchor moveWithCells="1">
                  <from>
                    <xdr:col>9</xdr:col>
                    <xdr:colOff>200025</xdr:colOff>
                    <xdr:row>55</xdr:row>
                    <xdr:rowOff>9525</xdr:rowOff>
                  </from>
                  <to>
                    <xdr:col>16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2" name="Check Box 90">
              <controlPr defaultSize="0" autoFill="0" autoLine="0" autoPict="0">
                <anchor moveWithCells="1">
                  <from>
                    <xdr:col>16</xdr:col>
                    <xdr:colOff>28575</xdr:colOff>
                    <xdr:row>55</xdr:row>
                    <xdr:rowOff>9525</xdr:rowOff>
                  </from>
                  <to>
                    <xdr:col>25</xdr:col>
                    <xdr:colOff>209550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3" name="Check Box 91">
              <controlPr defaultSize="0" autoFill="0" autoLine="0" autoPict="0">
                <anchor moveWithCells="1">
                  <from>
                    <xdr:col>1</xdr:col>
                    <xdr:colOff>238125</xdr:colOff>
                    <xdr:row>56</xdr:row>
                    <xdr:rowOff>9525</xdr:rowOff>
                  </from>
                  <to>
                    <xdr:col>13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4" name="Check Box 92">
              <controlPr defaultSize="0" autoFill="0" autoLine="0" autoPict="0">
                <anchor moveWithCells="1">
                  <from>
                    <xdr:col>13</xdr:col>
                    <xdr:colOff>9525</xdr:colOff>
                    <xdr:row>56</xdr:row>
                    <xdr:rowOff>9525</xdr:rowOff>
                  </from>
                  <to>
                    <xdr:col>16</xdr:col>
                    <xdr:colOff>171450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5" name="Check Box 98">
              <controlPr defaultSize="0" autoFill="0" autoLine="0" autoPict="0">
                <anchor moveWithCells="1">
                  <from>
                    <xdr:col>18</xdr:col>
                    <xdr:colOff>228600</xdr:colOff>
                    <xdr:row>3</xdr:row>
                    <xdr:rowOff>0</xdr:rowOff>
                  </from>
                  <to>
                    <xdr:col>27</xdr:col>
                    <xdr:colOff>152400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6" name="Check Box 105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9525</xdr:rowOff>
                  </from>
                  <to>
                    <xdr:col>13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7" name="Check Box 106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180975</xdr:rowOff>
                  </from>
                  <to>
                    <xdr:col>25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8" name="Check Box 107">
              <controlPr defaultSize="0" autoFill="0" autoLine="0" autoPict="0">
                <anchor moveWithCells="1">
                  <from>
                    <xdr:col>0</xdr:col>
                    <xdr:colOff>38100</xdr:colOff>
                    <xdr:row>34</xdr:row>
                    <xdr:rowOff>171450</xdr:rowOff>
                  </from>
                  <to>
                    <xdr:col>6</xdr:col>
                    <xdr:colOff>28575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9" name="Check Box 109">
              <controlPr defaultSize="0" autoFill="0" autoLine="0" autoPict="0">
                <anchor moveWithCells="1">
                  <from>
                    <xdr:col>6</xdr:col>
                    <xdr:colOff>114300</xdr:colOff>
                    <xdr:row>34</xdr:row>
                    <xdr:rowOff>171450</xdr:rowOff>
                  </from>
                  <to>
                    <xdr:col>12</xdr:col>
                    <xdr:colOff>161925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0" name="Check Box 120">
              <controlPr defaultSize="0" autoFill="0" autoLine="0" autoPict="0">
                <anchor moveWithCells="1">
                  <from>
                    <xdr:col>0</xdr:col>
                    <xdr:colOff>38100</xdr:colOff>
                    <xdr:row>18</xdr:row>
                    <xdr:rowOff>19050</xdr:rowOff>
                  </from>
                  <to>
                    <xdr:col>3</xdr:col>
                    <xdr:colOff>190500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1" name="Check Box 121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7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2" name="Check Box 122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9525</xdr:rowOff>
                  </from>
                  <to>
                    <xdr:col>17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3" name="Check Box 123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9525</xdr:rowOff>
                  </from>
                  <to>
                    <xdr:col>6</xdr:col>
                    <xdr:colOff>38100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4" name="Check Box 124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180975</xdr:rowOff>
                  </from>
                  <to>
                    <xdr:col>14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5" name="Check Box 125">
              <controlPr defaultSize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9525</xdr:rowOff>
                  </from>
                  <to>
                    <xdr:col>16</xdr:col>
                    <xdr:colOff>247650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6" name="Check Box 127">
              <controlPr defaultSize="0" autoFill="0" autoLine="0" autoPict="0">
                <anchor moveWithCells="1">
                  <from>
                    <xdr:col>19</xdr:col>
                    <xdr:colOff>209550</xdr:colOff>
                    <xdr:row>54</xdr:row>
                    <xdr:rowOff>9525</xdr:rowOff>
                  </from>
                  <to>
                    <xdr:col>23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7" name="Check Box 128">
              <controlPr defaultSize="0" autoFill="0" autoLine="0" autoPict="0">
                <anchor moveWithCells="1">
                  <from>
                    <xdr:col>23</xdr:col>
                    <xdr:colOff>104775</xdr:colOff>
                    <xdr:row>54</xdr:row>
                    <xdr:rowOff>9525</xdr:rowOff>
                  </from>
                  <to>
                    <xdr:col>27</xdr:col>
                    <xdr:colOff>28575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8" name="Check Box 130">
              <controlPr defaultSize="0" autoFill="0" autoLine="0" autoPict="0">
                <anchor moveWithCells="1">
                  <from>
                    <xdr:col>17</xdr:col>
                    <xdr:colOff>142875</xdr:colOff>
                    <xdr:row>52</xdr:row>
                    <xdr:rowOff>9525</xdr:rowOff>
                  </from>
                  <to>
                    <xdr:col>27</xdr:col>
                    <xdr:colOff>133350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9" name="Check Box 131">
              <controlPr defaultSize="0" autoFill="0" autoLine="0" autoPict="0">
                <anchor moveWithCells="1">
                  <from>
                    <xdr:col>1</xdr:col>
                    <xdr:colOff>238125</xdr:colOff>
                    <xdr:row>71</xdr:row>
                    <xdr:rowOff>9525</xdr:rowOff>
                  </from>
                  <to>
                    <xdr:col>7</xdr:col>
                    <xdr:colOff>95250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0" name="Check Box 132">
              <controlPr defaultSize="0" autoFill="0" autoLine="0" autoPict="0">
                <anchor moveWithCells="1">
                  <from>
                    <xdr:col>7</xdr:col>
                    <xdr:colOff>238125</xdr:colOff>
                    <xdr:row>71</xdr:row>
                    <xdr:rowOff>9525</xdr:rowOff>
                  </from>
                  <to>
                    <xdr:col>14</xdr:col>
                    <xdr:colOff>200025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1" name="Check Box 134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9525</xdr:rowOff>
                  </from>
                  <to>
                    <xdr:col>9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2" name="Check Box 136">
              <controlPr defaultSize="0" autoFill="0" autoLine="0" autoPict="0">
                <anchor moveWithCells="1">
                  <from>
                    <xdr:col>14</xdr:col>
                    <xdr:colOff>76200</xdr:colOff>
                    <xdr:row>30</xdr:row>
                    <xdr:rowOff>9525</xdr:rowOff>
                  </from>
                  <to>
                    <xdr:col>27</xdr:col>
                    <xdr:colOff>200025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E14:H22"/>
  <sheetViews>
    <sheetView workbookViewId="0">
      <selection activeCell="G28" sqref="G27:G28"/>
    </sheetView>
  </sheetViews>
  <sheetFormatPr defaultRowHeight="12.75" x14ac:dyDescent="0.2"/>
  <sheetData>
    <row r="14" spans="5:8" x14ac:dyDescent="0.2">
      <c r="E14">
        <v>28</v>
      </c>
      <c r="F14">
        <v>32</v>
      </c>
      <c r="H14" t="str">
        <f>IF((OR(E14&gt;=20,F14&gt;=30)),"pass","fail")</f>
        <v>pass</v>
      </c>
    </row>
    <row r="15" spans="5:8" x14ac:dyDescent="0.2">
      <c r="E15">
        <v>19</v>
      </c>
      <c r="F15">
        <v>29</v>
      </c>
      <c r="H15" t="str">
        <f t="shared" ref="H15:H22" si="0">IF((OR(E15&gt;=20,F15&gt;=30)),"pass","fail")</f>
        <v>fail</v>
      </c>
    </row>
    <row r="16" spans="5:8" x14ac:dyDescent="0.2">
      <c r="E16">
        <v>13</v>
      </c>
      <c r="F16">
        <v>33</v>
      </c>
      <c r="H16" t="str">
        <f t="shared" si="0"/>
        <v>pass</v>
      </c>
    </row>
    <row r="17" spans="5:8" x14ac:dyDescent="0.2">
      <c r="E17">
        <v>27</v>
      </c>
      <c r="F17">
        <v>34</v>
      </c>
      <c r="H17" t="str">
        <f t="shared" si="0"/>
        <v>pass</v>
      </c>
    </row>
    <row r="18" spans="5:8" x14ac:dyDescent="0.2">
      <c r="E18">
        <v>20</v>
      </c>
      <c r="F18">
        <v>30</v>
      </c>
      <c r="H18" t="str">
        <f t="shared" si="0"/>
        <v>pass</v>
      </c>
    </row>
    <row r="19" spans="5:8" x14ac:dyDescent="0.2">
      <c r="E19">
        <v>25</v>
      </c>
      <c r="F19">
        <v>50</v>
      </c>
      <c r="H19" t="str">
        <f t="shared" si="0"/>
        <v>pass</v>
      </c>
    </row>
    <row r="20" spans="5:8" x14ac:dyDescent="0.2">
      <c r="E20">
        <v>15</v>
      </c>
      <c r="F20">
        <v>48</v>
      </c>
      <c r="H20" t="str">
        <f t="shared" si="0"/>
        <v>pass</v>
      </c>
    </row>
    <row r="21" spans="5:8" x14ac:dyDescent="0.2">
      <c r="E21">
        <v>27</v>
      </c>
      <c r="F21">
        <v>39</v>
      </c>
      <c r="H21" t="str">
        <f t="shared" si="0"/>
        <v>pass</v>
      </c>
    </row>
    <row r="22" spans="5:8" x14ac:dyDescent="0.2">
      <c r="E22">
        <v>14</v>
      </c>
      <c r="F22">
        <v>28</v>
      </c>
      <c r="H22" t="str">
        <f t="shared" si="0"/>
        <v>fail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PostValue</vt:lpstr>
      <vt:lpstr>Sheet1!Print_Area</vt:lpstr>
      <vt:lpstr>ServValue</vt:lpstr>
      <vt:lpstr>Type_Value</vt:lpstr>
      <vt:lpstr>TypeValue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M. Schilling</dc:creator>
  <cp:lastModifiedBy>Barb M. Schilling [DAFPM]</cp:lastModifiedBy>
  <cp:lastPrinted>2022-06-14T21:54:29Z</cp:lastPrinted>
  <dcterms:created xsi:type="dcterms:W3CDTF">2010-04-09T14:43:24Z</dcterms:created>
  <dcterms:modified xsi:type="dcterms:W3CDTF">2024-02-12T14:05:13Z</dcterms:modified>
</cp:coreProperties>
</file>